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555" windowHeight="9480" tabRatio="713"/>
  </bookViews>
  <sheets>
    <sheet name="Таблица № 1 " sheetId="12" r:id="rId1"/>
  </sheets>
  <definedNames>
    <definedName name="_xlnm._FilterDatabase" localSheetId="0" hidden="1">'Таблица № 1 '!$C$4:$C$153</definedName>
    <definedName name="_xlnm.Print_Titles" localSheetId="0">'Таблица № 1 '!$A:$D,'Таблица № 1 '!$5:$8</definedName>
    <definedName name="_xlnm.Print_Area" localSheetId="0">'Таблица № 1 '!$A$1:$AP$153</definedName>
  </definedNames>
  <calcPr calcId="125725"/>
</workbook>
</file>

<file path=xl/calcChain.xml><?xml version="1.0" encoding="utf-8"?>
<calcChain xmlns="http://schemas.openxmlformats.org/spreadsheetml/2006/main">
  <c r="F38" i="12"/>
  <c r="Q12"/>
  <c r="Q10" s="1"/>
  <c r="W12"/>
  <c r="W10" s="1"/>
  <c r="AC12"/>
  <c r="AC10" s="1"/>
  <c r="AI12"/>
  <c r="AI10" s="1"/>
  <c r="W17"/>
  <c r="W15" s="1"/>
  <c r="AI17"/>
  <c r="AI15" s="1"/>
  <c r="W21"/>
  <c r="W19" s="1"/>
  <c r="AC21"/>
  <c r="AC19" s="1"/>
  <c r="AI21"/>
  <c r="AI19" s="1"/>
  <c r="AO21"/>
  <c r="AO19" s="1"/>
  <c r="Q26"/>
  <c r="W26"/>
  <c r="AC26"/>
  <c r="AC24" s="1"/>
  <c r="AI26"/>
  <c r="AI24" s="1"/>
  <c r="AO26"/>
  <c r="AO24" s="1"/>
  <c r="Q30"/>
  <c r="W30"/>
  <c r="Q32"/>
  <c r="W32"/>
  <c r="Q35"/>
  <c r="Q33" s="1"/>
  <c r="W35"/>
  <c r="W33" s="1"/>
  <c r="AC35"/>
  <c r="AC33" s="1"/>
  <c r="AI35"/>
  <c r="AI33" s="1"/>
  <c r="Q40"/>
  <c r="Q38" s="1"/>
  <c r="W40"/>
  <c r="W38" s="1"/>
  <c r="AC40"/>
  <c r="AC38" s="1"/>
  <c r="AI40"/>
  <c r="AI38" s="1"/>
  <c r="W45"/>
  <c r="AC45"/>
  <c r="AC43" s="1"/>
  <c r="W47"/>
  <c r="Q50"/>
  <c r="Q48" s="1"/>
  <c r="W50"/>
  <c r="W48" s="1"/>
  <c r="L59"/>
  <c r="Q61"/>
  <c r="W61"/>
  <c r="W59" s="1"/>
  <c r="AC61"/>
  <c r="AC59" s="1"/>
  <c r="Q63"/>
  <c r="Q66"/>
  <c r="Q64" s="1"/>
  <c r="W66"/>
  <c r="W64" s="1"/>
  <c r="AC66"/>
  <c r="AC64" s="1"/>
  <c r="AI66"/>
  <c r="AI64" s="1"/>
  <c r="Q71"/>
  <c r="Q69" s="1"/>
  <c r="W71"/>
  <c r="W69" s="1"/>
  <c r="Q76"/>
  <c r="Q74" s="1"/>
  <c r="W76"/>
  <c r="W74" s="1"/>
  <c r="AC76"/>
  <c r="AC74" s="1"/>
  <c r="AI76"/>
  <c r="AI74" s="1"/>
  <c r="Q81"/>
  <c r="Q79" s="1"/>
  <c r="W81"/>
  <c r="AC81"/>
  <c r="AC79" s="1"/>
  <c r="AI81"/>
  <c r="AI79" s="1"/>
  <c r="AO81"/>
  <c r="AO79" s="1"/>
  <c r="W83"/>
  <c r="Q101"/>
  <c r="Q99" s="1"/>
  <c r="O110"/>
  <c r="U110"/>
  <c r="AA110"/>
  <c r="AG110"/>
  <c r="AM110"/>
  <c r="Q59" l="1"/>
  <c r="Q24"/>
  <c r="W24"/>
  <c r="W43"/>
  <c r="Q28"/>
  <c r="W79"/>
  <c r="W28"/>
  <c r="AO110"/>
  <c r="AI110"/>
  <c r="AC110"/>
  <c r="W110" l="1"/>
  <c r="Q110"/>
  <c r="E109" l="1"/>
  <c r="J110" l="1"/>
  <c r="J145" l="1"/>
  <c r="J136"/>
  <c r="J146" s="1"/>
  <c r="F136"/>
  <c r="E136"/>
  <c r="F99"/>
  <c r="F94"/>
  <c r="F89"/>
  <c r="F84"/>
  <c r="F79"/>
  <c r="F74"/>
  <c r="F69"/>
  <c r="F64"/>
  <c r="F59"/>
  <c r="F33"/>
  <c r="F19"/>
  <c r="F10"/>
  <c r="F109" l="1"/>
  <c r="J137"/>
  <c r="J138" s="1"/>
</calcChain>
</file>

<file path=xl/sharedStrings.xml><?xml version="1.0" encoding="utf-8"?>
<sst xmlns="http://schemas.openxmlformats.org/spreadsheetml/2006/main" count="1088" uniqueCount="172">
  <si>
    <t>№</t>
  </si>
  <si>
    <t xml:space="preserve">Стоимость </t>
  </si>
  <si>
    <t>км</t>
  </si>
  <si>
    <t>кв.м</t>
  </si>
  <si>
    <t>кв.м.</t>
  </si>
  <si>
    <t xml:space="preserve">                                                                                                                                                                                                             Автомобильные дороги регионального и межмуниципального значения</t>
  </si>
  <si>
    <t>ИТОГО по автомобильным дорогам регионального и межмуниципального значения</t>
  </si>
  <si>
    <t>ремонт покрытия проезжей части</t>
  </si>
  <si>
    <t>нанесение разметки</t>
  </si>
  <si>
    <t>устройство светофорных объектов</t>
  </si>
  <si>
    <t>шт.</t>
  </si>
  <si>
    <t xml:space="preserve">установка тросового/барьерного ограждения </t>
  </si>
  <si>
    <t>п.м.</t>
  </si>
  <si>
    <t>ремонт тротуаров</t>
  </si>
  <si>
    <t>устройство освещения</t>
  </si>
  <si>
    <t>ИТОГО по автодорогам регионального и межмуниципального значения (справочно)</t>
  </si>
  <si>
    <t>Итого по резервным объектам</t>
  </si>
  <si>
    <t>ИТОГО по резервным объектам</t>
  </si>
  <si>
    <t>Код в СКДФ</t>
  </si>
  <si>
    <t>Идентификатор</t>
  </si>
  <si>
    <t>Мероприятия, реализуемые в рамках программы в 2019 году</t>
  </si>
  <si>
    <t>Адрес участка</t>
  </si>
  <si>
    <t>Вид работ</t>
  </si>
  <si>
    <t>Мощность работ</t>
  </si>
  <si>
    <t>Значение</t>
  </si>
  <si>
    <t>Единица измерения</t>
  </si>
  <si>
    <t>Начало (км+м)</t>
  </si>
  <si>
    <t>Конец (км+м)</t>
  </si>
  <si>
    <t>тыс.руб.</t>
  </si>
  <si>
    <t>Мероприятия, реализуемые в рамках программы в 2020 году</t>
  </si>
  <si>
    <t>Мероприятия, реализуемые в рамках программы в 2021 году</t>
  </si>
  <si>
    <t>Мероприятия, реализуемые в рамках программы в 2022 году</t>
  </si>
  <si>
    <t>Мероприятия, реализуемые в рамках программы в 2023 году</t>
  </si>
  <si>
    <t>Мероприятия, реализуемые в рамках программы в 2024 году</t>
  </si>
  <si>
    <t>капитальный ремонт</t>
  </si>
  <si>
    <t>реконструкция</t>
  </si>
  <si>
    <t>строительство</t>
  </si>
  <si>
    <t>установка дорожных знаков</t>
  </si>
  <si>
    <t>другое</t>
  </si>
  <si>
    <t>установка направляющих устройств</t>
  </si>
  <si>
    <t>Примечания</t>
  </si>
  <si>
    <t>Резервные объекты в субъекте Российской Федерации, реализация мероприятий на которых возможна при условии увеличения финансирования национального проекта, либо за счет экономии, возникшей в результате снижения начальной (максимальной) цены контрактов при проведении конкурсных процедур.</t>
  </si>
  <si>
    <t>Итого по автомобильным дорогам регионального и межмуниципального значения</t>
  </si>
  <si>
    <t xml:space="preserve">Наименование автомобильной дороги </t>
  </si>
  <si>
    <t>Протяженность и площадь покрытия дороги</t>
  </si>
  <si>
    <t>Семлево-Путьково-Хватов Завод</t>
  </si>
  <si>
    <t>0+000</t>
  </si>
  <si>
    <t>ремонт</t>
  </si>
  <si>
    <t>66ОП РЗ 66А-2</t>
  </si>
  <si>
    <t>26+900</t>
  </si>
  <si>
    <t>10+000</t>
  </si>
  <si>
    <t>33+000</t>
  </si>
  <si>
    <t>45+400</t>
  </si>
  <si>
    <t>51+240</t>
  </si>
  <si>
    <t>17+450</t>
  </si>
  <si>
    <t>21+940</t>
  </si>
  <si>
    <t>4+000</t>
  </si>
  <si>
    <t>8+000</t>
  </si>
  <si>
    <t>12+000</t>
  </si>
  <si>
    <t>19+000</t>
  </si>
  <si>
    <t>27+000</t>
  </si>
  <si>
    <t>35+000</t>
  </si>
  <si>
    <t>88+000</t>
  </si>
  <si>
    <t>66 ОП РЗ 66К-12</t>
  </si>
  <si>
    <t>16+800</t>
  </si>
  <si>
    <t>25+800</t>
  </si>
  <si>
    <t>83+000</t>
  </si>
  <si>
    <t>32+780</t>
  </si>
  <si>
    <t>37+780</t>
  </si>
  <si>
    <t>46+660</t>
  </si>
  <si>
    <t>105+000</t>
  </si>
  <si>
    <t>110+000</t>
  </si>
  <si>
    <t>66+000</t>
  </si>
  <si>
    <t>46+080</t>
  </si>
  <si>
    <t>24+000</t>
  </si>
  <si>
    <t>37+000</t>
  </si>
  <si>
    <t>66 ОП РЗ 66К-14</t>
  </si>
  <si>
    <t>7+430</t>
  </si>
  <si>
    <t>37+430</t>
  </si>
  <si>
    <t>28+000</t>
  </si>
  <si>
    <t>13+000</t>
  </si>
  <si>
    <t>66 ОП РЗ 66К-16</t>
  </si>
  <si>
    <t>77+481</t>
  </si>
  <si>
    <t>82+281</t>
  </si>
  <si>
    <t>127+000</t>
  </si>
  <si>
    <t>18+000</t>
  </si>
  <si>
    <t>101+000</t>
  </si>
  <si>
    <t>131+000</t>
  </si>
  <si>
    <t>66 ОП РЗ 66К-20</t>
  </si>
  <si>
    <t>42+180</t>
  </si>
  <si>
    <t>66 ОП РЗ 66К-21</t>
  </si>
  <si>
    <t>39+160</t>
  </si>
  <si>
    <t>66 ОП РЗ 66К-22</t>
  </si>
  <si>
    <t>4+120</t>
  </si>
  <si>
    <t>32+200</t>
  </si>
  <si>
    <t>45+911</t>
  </si>
  <si>
    <t>49+411</t>
  </si>
  <si>
    <t>66 ОП РЗ 66К-23</t>
  </si>
  <si>
    <t>15+000</t>
  </si>
  <si>
    <t>20+000</t>
  </si>
  <si>
    <t>66 ОП РЗ 66К-27</t>
  </si>
  <si>
    <t>6+000</t>
  </si>
  <si>
    <t>25+000</t>
  </si>
  <si>
    <t>36+000</t>
  </si>
  <si>
    <t>5+700</t>
  </si>
  <si>
    <t>66 ОП МЗ 66Н-0307</t>
  </si>
  <si>
    <t>66 ОП МЗ 66Н-1807</t>
  </si>
  <si>
    <t>66 ОП МЗ 66Н-1836</t>
  </si>
  <si>
    <t>66 ОП МЗ 66Н-2102</t>
  </si>
  <si>
    <t>12+500</t>
  </si>
  <si>
    <t>12+620</t>
  </si>
  <si>
    <t>6+780</t>
  </si>
  <si>
    <t>8+500</t>
  </si>
  <si>
    <t>19+740</t>
  </si>
  <si>
    <t>установка барьерного ограждения</t>
  </si>
  <si>
    <t>3+400</t>
  </si>
  <si>
    <t>16+200</t>
  </si>
  <si>
    <t>п.м</t>
  </si>
  <si>
    <t>50+980</t>
  </si>
  <si>
    <t>65+980</t>
  </si>
  <si>
    <t>66 ОП МЗ 66Н-0210</t>
  </si>
  <si>
    <t>Мармолино-"Карманово-Петушки-граница Московской области"</t>
  </si>
  <si>
    <t>66 ОП МЗ 66Н-0315</t>
  </si>
  <si>
    <t>2+340</t>
  </si>
  <si>
    <t>16+340</t>
  </si>
  <si>
    <t>12+430</t>
  </si>
  <si>
    <t>3+770</t>
  </si>
  <si>
    <t>0+700</t>
  </si>
  <si>
    <t>Автомобильная дорога "Брянск-Смоленск до границы Республики Беларусь (через Рудню, на Витебск)"-Хиславичи-граница Республики Беларусь</t>
  </si>
  <si>
    <t>31+000</t>
  </si>
  <si>
    <t>10+100</t>
  </si>
  <si>
    <t>11+430</t>
  </si>
  <si>
    <t>14+300</t>
  </si>
  <si>
    <t>установка барьерного ограждения.</t>
  </si>
  <si>
    <t>Автомобильная дорога Смоленск-Вязьма-Зубцов ( участок Старой Смоленской области Смоленск-Вязьма)</t>
  </si>
  <si>
    <t>78+700</t>
  </si>
  <si>
    <t>73+230</t>
  </si>
  <si>
    <t>19+560</t>
  </si>
  <si>
    <t>31+060</t>
  </si>
  <si>
    <t>34+560</t>
  </si>
  <si>
    <t>Автомобильная дорога Рославль-Ельня-Дорогобуж-Сафоново</t>
  </si>
  <si>
    <t>106+000</t>
  </si>
  <si>
    <t>111+000</t>
  </si>
  <si>
    <t>51+930</t>
  </si>
  <si>
    <t>123+000</t>
  </si>
  <si>
    <t>27+280</t>
  </si>
  <si>
    <t>Автомобильная дорога "Беларусь"- от Москвы до границы с Республикой Беларусь (на Минск,Брест)"-Холм-Жирковский</t>
  </si>
  <si>
    <t>Автомобильная дорога Смоленск-Русилово-Упокой-Монастырщина</t>
  </si>
  <si>
    <t>Автомобильная дорога Прудки-Монастырщина</t>
  </si>
  <si>
    <t>Автомобильная дорога "Беларусь"- от Москвы до границы с Республикой Беларусь (на Минск,Брест)"- Хмелита-Холм-Жирковский-Яковлево</t>
  </si>
  <si>
    <t>48+260</t>
  </si>
  <si>
    <t>58+540</t>
  </si>
  <si>
    <t>45+000</t>
  </si>
  <si>
    <t>135+450</t>
  </si>
  <si>
    <t>Автомобильная дорога "Беларусь"- от Москвы до границы с Республикой Беларусь (на Минск,Брест)"-Гагарин</t>
  </si>
  <si>
    <t>Автомобильная дорога "Беларусь- от Москвы до границы с Республикой Беларусь (на Минск,Брест)"-Смоленск (через Печерск)</t>
  </si>
  <si>
    <t>Автомобильная дорога Анстасино-Дивасы</t>
  </si>
  <si>
    <t>4+130</t>
  </si>
  <si>
    <t>Автомобильная дорога "Вязьма-Калуга"-Угра</t>
  </si>
  <si>
    <t>164+200</t>
  </si>
  <si>
    <t>169+000</t>
  </si>
  <si>
    <t>157+930</t>
  </si>
  <si>
    <t>150+500</t>
  </si>
  <si>
    <t>142+000</t>
  </si>
  <si>
    <t>147+000</t>
  </si>
  <si>
    <t>132+080</t>
  </si>
  <si>
    <t>Ремонт в границах  городской агломерации</t>
  </si>
  <si>
    <t>Автомобильная дорога "Москва-Малоярославец-Рославль до границы сРеспубликой Беларусь ( на Бобруйск,Слуцк)"- Спас-Деменск- Ельня-Починок</t>
  </si>
  <si>
    <t>Автомобильная дорога Смоленск-Красный (участок Старой-Смоленской Дороги)</t>
  </si>
  <si>
    <t>Информация о ходе релизации национального проекта "Безопасные и качественные автомобильные дороги" на территории Смоленской области по состоянию на 25.06.2019</t>
  </si>
  <si>
    <t>Примечание:  цветом выделены объеты, на которых ведутся работы</t>
  </si>
  <si>
    <t xml:space="preserve">Автомобильных дорог регионального и межмуниципального значения Смоленской области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</si>
</sst>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"/>
  </numFmts>
  <fonts count="22"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</font>
    <font>
      <sz val="11"/>
      <name val="Times New Roman"/>
      <family val="1"/>
    </font>
    <font>
      <sz val="11"/>
      <color indexed="8"/>
      <name val="Times New Roman"/>
      <family val="1"/>
      <charset val="204"/>
    </font>
    <font>
      <sz val="10"/>
      <name val="Arial Cyr"/>
      <family val="2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26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00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6" fillId="0" borderId="0"/>
    <xf numFmtId="0" fontId="12" fillId="0" borderId="0"/>
    <xf numFmtId="0" fontId="9" fillId="0" borderId="0"/>
    <xf numFmtId="0" fontId="6" fillId="0" borderId="0"/>
    <xf numFmtId="0" fontId="5" fillId="0" borderId="0"/>
    <xf numFmtId="43" fontId="18" fillId="0" borderId="0" applyFont="0" applyFill="0" applyBorder="0" applyAlignment="0" applyProtection="0"/>
    <xf numFmtId="0" fontId="4" fillId="0" borderId="0"/>
    <xf numFmtId="43" fontId="18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369">
    <xf numFmtId="0" fontId="0" fillId="0" borderId="0" xfId="0"/>
    <xf numFmtId="0" fontId="10" fillId="0" borderId="0" xfId="0" applyFont="1"/>
    <xf numFmtId="0" fontId="10" fillId="5" borderId="0" xfId="0" applyFont="1" applyFill="1"/>
    <xf numFmtId="0" fontId="10" fillId="0" borderId="0" xfId="0" applyFont="1" applyFill="1"/>
    <xf numFmtId="0" fontId="8" fillId="0" borderId="0" xfId="0" applyFont="1"/>
    <xf numFmtId="0" fontId="10" fillId="8" borderId="0" xfId="0" applyFont="1" applyFill="1"/>
    <xf numFmtId="0" fontId="8" fillId="0" borderId="0" xfId="0" applyFont="1" applyFill="1"/>
    <xf numFmtId="0" fontId="10" fillId="9" borderId="0" xfId="0" applyFont="1" applyFill="1"/>
    <xf numFmtId="0" fontId="8" fillId="9" borderId="0" xfId="0" applyFont="1" applyFill="1"/>
    <xf numFmtId="164" fontId="8" fillId="9" borderId="28" xfId="0" applyNumberFormat="1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/>
    </xf>
    <xf numFmtId="0" fontId="10" fillId="9" borderId="28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/>
    </xf>
    <xf numFmtId="0" fontId="16" fillId="10" borderId="5" xfId="0" applyFont="1" applyFill="1" applyBorder="1" applyAlignment="1">
      <alignment vertical="center"/>
    </xf>
    <xf numFmtId="0" fontId="16" fillId="10" borderId="29" xfId="0" applyFont="1" applyFill="1" applyBorder="1" applyAlignment="1">
      <alignment vertical="center"/>
    </xf>
    <xf numFmtId="0" fontId="16" fillId="10" borderId="30" xfId="0" applyFont="1" applyFill="1" applyBorder="1" applyAlignment="1">
      <alignment vertical="center"/>
    </xf>
    <xf numFmtId="0" fontId="16" fillId="9" borderId="5" xfId="0" applyFont="1" applyFill="1" applyBorder="1" applyAlignment="1">
      <alignment vertical="center"/>
    </xf>
    <xf numFmtId="0" fontId="16" fillId="10" borderId="22" xfId="0" applyFont="1" applyFill="1" applyBorder="1" applyAlignment="1">
      <alignment vertical="center"/>
    </xf>
    <xf numFmtId="164" fontId="8" fillId="9" borderId="2" xfId="0" applyNumberFormat="1" applyFont="1" applyFill="1" applyBorder="1" applyAlignment="1">
      <alignment horizontal="center" vertical="center" wrapText="1"/>
    </xf>
    <xf numFmtId="0" fontId="8" fillId="9" borderId="2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6" fillId="10" borderId="2" xfId="0" applyFont="1" applyFill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9" borderId="1" xfId="0" applyFont="1" applyFill="1" applyBorder="1" applyAlignment="1">
      <alignment horizontal="left" vertical="top"/>
    </xf>
    <xf numFmtId="0" fontId="8" fillId="9" borderId="1" xfId="0" applyFont="1" applyFill="1" applyBorder="1" applyAlignment="1">
      <alignment vertical="center" wrapText="1"/>
    </xf>
    <xf numFmtId="0" fontId="8" fillId="9" borderId="6" xfId="0" applyFont="1" applyFill="1" applyBorder="1" applyAlignment="1"/>
    <xf numFmtId="0" fontId="10" fillId="9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/>
    <xf numFmtId="0" fontId="16" fillId="10" borderId="4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/>
    <xf numFmtId="0" fontId="8" fillId="8" borderId="1" xfId="0" applyFont="1" applyFill="1" applyBorder="1"/>
    <xf numFmtId="0" fontId="8" fillId="0" borderId="1" xfId="0" applyFont="1" applyFill="1" applyBorder="1"/>
    <xf numFmtId="0" fontId="8" fillId="0" borderId="2" xfId="0" applyFont="1" applyFill="1" applyBorder="1"/>
    <xf numFmtId="0" fontId="10" fillId="9" borderId="1" xfId="0" applyFont="1" applyFill="1" applyBorder="1" applyAlignment="1">
      <alignment vertical="top" wrapText="1"/>
    </xf>
    <xf numFmtId="0" fontId="16" fillId="10" borderId="2" xfId="0" applyFont="1" applyFill="1" applyBorder="1" applyAlignment="1">
      <alignment vertical="top"/>
    </xf>
    <xf numFmtId="0" fontId="10" fillId="0" borderId="0" xfId="0" applyFont="1" applyAlignment="1">
      <alignment vertical="top"/>
    </xf>
    <xf numFmtId="164" fontId="8" fillId="9" borderId="2" xfId="0" applyNumberFormat="1" applyFont="1" applyFill="1" applyBorder="1" applyAlignment="1">
      <alignment vertical="center" wrapText="1"/>
    </xf>
    <xf numFmtId="164" fontId="8" fillId="9" borderId="28" xfId="0" applyNumberFormat="1" applyFont="1" applyFill="1" applyBorder="1" applyAlignment="1">
      <alignment vertical="center" wrapText="1"/>
    </xf>
    <xf numFmtId="164" fontId="8" fillId="9" borderId="31" xfId="0" applyNumberFormat="1" applyFont="1" applyFill="1" applyBorder="1" applyAlignment="1">
      <alignment vertical="center" wrapText="1"/>
    </xf>
    <xf numFmtId="164" fontId="16" fillId="0" borderId="0" xfId="0" applyNumberFormat="1" applyFont="1" applyBorder="1" applyAlignment="1">
      <alignment vertical="center" wrapText="1"/>
    </xf>
    <xf numFmtId="0" fontId="8" fillId="7" borderId="1" xfId="0" applyFont="1" applyFill="1" applyBorder="1"/>
    <xf numFmtId="164" fontId="8" fillId="9" borderId="31" xfId="0" applyNumberFormat="1" applyFont="1" applyFill="1" applyBorder="1" applyAlignment="1">
      <alignment horizontal="center" vertical="center" wrapText="1"/>
    </xf>
    <xf numFmtId="0" fontId="8" fillId="9" borderId="12" xfId="0" applyFont="1" applyFill="1" applyBorder="1" applyAlignment="1">
      <alignment horizontal="center" vertical="center" wrapText="1"/>
    </xf>
    <xf numFmtId="0" fontId="8" fillId="9" borderId="14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14" fillId="9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top" wrapText="1"/>
    </xf>
    <xf numFmtId="0" fontId="15" fillId="10" borderId="0" xfId="9" applyFont="1" applyFill="1" applyBorder="1" applyAlignment="1">
      <alignment vertical="center"/>
    </xf>
    <xf numFmtId="0" fontId="8" fillId="9" borderId="28" xfId="9" applyFont="1" applyFill="1" applyBorder="1" applyAlignment="1">
      <alignment horizontal="center" vertical="center" wrapText="1"/>
    </xf>
    <xf numFmtId="0" fontId="8" fillId="9" borderId="43" xfId="9" applyFont="1" applyFill="1" applyBorder="1" applyAlignment="1">
      <alignment horizontal="center" vertical="center" wrapText="1"/>
    </xf>
    <xf numFmtId="0" fontId="8" fillId="9" borderId="2" xfId="9" applyFont="1" applyFill="1" applyBorder="1" applyAlignment="1">
      <alignment horizontal="center" vertical="center" wrapText="1"/>
    </xf>
    <xf numFmtId="0" fontId="8" fillId="9" borderId="1" xfId="9" applyFont="1" applyFill="1" applyBorder="1" applyAlignment="1">
      <alignment horizontal="center" vertical="center" wrapText="1"/>
    </xf>
    <xf numFmtId="0" fontId="8" fillId="9" borderId="6" xfId="9" applyFont="1" applyFill="1" applyBorder="1" applyAlignment="1">
      <alignment horizontal="center" vertical="center" wrapText="1"/>
    </xf>
    <xf numFmtId="164" fontId="16" fillId="10" borderId="5" xfId="0" applyNumberFormat="1" applyFont="1" applyFill="1" applyBorder="1" applyAlignment="1">
      <alignment vertical="center"/>
    </xf>
    <xf numFmtId="164" fontId="8" fillId="9" borderId="1" xfId="0" applyNumberFormat="1" applyFont="1" applyFill="1" applyBorder="1" applyAlignment="1">
      <alignment horizontal="center" vertical="center" wrapText="1"/>
    </xf>
    <xf numFmtId="164" fontId="8" fillId="9" borderId="1" xfId="0" applyNumberFormat="1" applyFont="1" applyFill="1" applyBorder="1" applyAlignment="1">
      <alignment vertical="center" wrapText="1"/>
    </xf>
    <xf numFmtId="0" fontId="8" fillId="9" borderId="2" xfId="0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6" xfId="0" applyFont="1" applyBorder="1" applyAlignment="1"/>
    <xf numFmtId="0" fontId="7" fillId="0" borderId="12" xfId="0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164" fontId="7" fillId="7" borderId="20" xfId="0" applyNumberFormat="1" applyFont="1" applyFill="1" applyBorder="1" applyAlignment="1">
      <alignment horizontal="center" vertical="center" wrapText="1"/>
    </xf>
    <xf numFmtId="164" fontId="7" fillId="7" borderId="24" xfId="0" applyNumberFormat="1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164" fontId="7" fillId="7" borderId="33" xfId="0" applyNumberFormat="1" applyFont="1" applyFill="1" applyBorder="1" applyAlignment="1">
      <alignment horizontal="center" vertical="center" wrapText="1"/>
    </xf>
    <xf numFmtId="0" fontId="7" fillId="7" borderId="42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/>
    <xf numFmtId="0" fontId="7" fillId="4" borderId="4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8" fillId="4" borderId="8" xfId="0" applyFont="1" applyFill="1" applyBorder="1"/>
    <xf numFmtId="0" fontId="7" fillId="4" borderId="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left" vertical="center" wrapText="1"/>
    </xf>
    <xf numFmtId="164" fontId="7" fillId="7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164" fontId="7" fillId="7" borderId="1" xfId="0" applyNumberFormat="1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 wrapText="1"/>
    </xf>
    <xf numFmtId="0" fontId="7" fillId="5" borderId="10" xfId="0" applyFont="1" applyFill="1" applyBorder="1" applyAlignment="1">
      <alignment vertical="center" wrapText="1"/>
    </xf>
    <xf numFmtId="0" fontId="7" fillId="5" borderId="11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0" fontId="7" fillId="5" borderId="18" xfId="0" applyFont="1" applyFill="1" applyBorder="1" applyAlignment="1">
      <alignment vertical="center" wrapText="1"/>
    </xf>
    <xf numFmtId="0" fontId="7" fillId="5" borderId="19" xfId="0" applyFont="1" applyFill="1" applyBorder="1" applyAlignment="1">
      <alignment vertical="center" wrapText="1"/>
    </xf>
    <xf numFmtId="0" fontId="7" fillId="5" borderId="20" xfId="0" applyFont="1" applyFill="1" applyBorder="1" applyAlignment="1">
      <alignment vertical="center" wrapText="1"/>
    </xf>
    <xf numFmtId="0" fontId="7" fillId="5" borderId="21" xfId="0" applyFont="1" applyFill="1" applyBorder="1" applyAlignment="1">
      <alignment vertical="center" wrapText="1"/>
    </xf>
    <xf numFmtId="0" fontId="7" fillId="5" borderId="24" xfId="0" applyFont="1" applyFill="1" applyBorder="1" applyAlignment="1">
      <alignment vertical="center" wrapText="1"/>
    </xf>
    <xf numFmtId="0" fontId="8" fillId="5" borderId="0" xfId="0" applyFont="1" applyFill="1"/>
    <xf numFmtId="0" fontId="8" fillId="9" borderId="7" xfId="0" applyFont="1" applyFill="1" applyBorder="1" applyAlignment="1">
      <alignment vertical="top" wrapText="1"/>
    </xf>
    <xf numFmtId="0" fontId="8" fillId="9" borderId="1" xfId="0" applyFont="1" applyFill="1" applyBorder="1" applyAlignment="1">
      <alignment vertical="top" wrapText="1"/>
    </xf>
    <xf numFmtId="0" fontId="7" fillId="7" borderId="32" xfId="0" applyFont="1" applyFill="1" applyBorder="1" applyAlignment="1">
      <alignment horizontal="center" vertical="top" wrapText="1"/>
    </xf>
    <xf numFmtId="0" fontId="7" fillId="7" borderId="20" xfId="0" applyFont="1" applyFill="1" applyBorder="1" applyAlignment="1">
      <alignment horizontal="center" vertical="top" wrapText="1"/>
    </xf>
    <xf numFmtId="0" fontId="8" fillId="9" borderId="6" xfId="0" applyFont="1" applyFill="1" applyBorder="1" applyAlignment="1">
      <alignment vertical="top" wrapText="1"/>
    </xf>
    <xf numFmtId="0" fontId="8" fillId="9" borderId="6" xfId="0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7" fillId="7" borderId="42" xfId="0" applyFont="1" applyFill="1" applyBorder="1" applyAlignment="1">
      <alignment horizontal="center" vertical="top" wrapText="1"/>
    </xf>
    <xf numFmtId="0" fontId="8" fillId="9" borderId="7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vertical="top" wrapText="1"/>
    </xf>
    <xf numFmtId="0" fontId="7" fillId="7" borderId="6" xfId="0" applyFont="1" applyFill="1" applyBorder="1" applyAlignment="1">
      <alignment horizontal="center" vertical="top" wrapText="1"/>
    </xf>
    <xf numFmtId="0" fontId="7" fillId="7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164" fontId="8" fillId="0" borderId="12" xfId="0" applyNumberFormat="1" applyFont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8" fillId="9" borderId="12" xfId="0" applyFont="1" applyFill="1" applyBorder="1" applyAlignment="1">
      <alignment horizontal="center" vertical="center" wrapText="1"/>
    </xf>
    <xf numFmtId="0" fontId="8" fillId="9" borderId="1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9" borderId="27" xfId="9" applyFont="1" applyFill="1" applyBorder="1" applyAlignment="1">
      <alignment horizontal="center" vertical="center" wrapText="1"/>
    </xf>
    <xf numFmtId="0" fontId="8" fillId="9" borderId="7" xfId="9" applyFont="1" applyFill="1" applyBorder="1" applyAlignment="1">
      <alignment horizontal="center" vertical="center" wrapText="1"/>
    </xf>
    <xf numFmtId="0" fontId="8" fillId="9" borderId="1" xfId="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8" fillId="9" borderId="12" xfId="0" applyFont="1" applyFill="1" applyBorder="1" applyAlignment="1">
      <alignment horizontal="center" vertical="center" wrapText="1"/>
    </xf>
    <xf numFmtId="0" fontId="8" fillId="9" borderId="14" xfId="0" applyFont="1" applyFill="1" applyBorder="1" applyAlignment="1">
      <alignment horizontal="center" vertical="center" wrapText="1"/>
    </xf>
    <xf numFmtId="164" fontId="8" fillId="9" borderId="34" xfId="0" applyNumberFormat="1" applyFont="1" applyFill="1" applyBorder="1" applyAlignment="1">
      <alignment horizontal="center" vertical="center" wrapText="1"/>
    </xf>
    <xf numFmtId="164" fontId="8" fillId="9" borderId="3" xfId="0" applyNumberFormat="1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164" fontId="8" fillId="0" borderId="12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top" wrapText="1"/>
    </xf>
    <xf numFmtId="164" fontId="8" fillId="9" borderId="1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8" fillId="9" borderId="1" xfId="9" applyFont="1" applyFill="1" applyBorder="1" applyAlignment="1">
      <alignment horizontal="center" vertical="center" wrapText="1"/>
    </xf>
    <xf numFmtId="0" fontId="8" fillId="9" borderId="6" xfId="9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164" fontId="0" fillId="0" borderId="1" xfId="0" applyNumberFormat="1" applyBorder="1" applyAlignment="1">
      <alignment horizontal="center" vertical="top"/>
    </xf>
    <xf numFmtId="0" fontId="0" fillId="0" borderId="6" xfId="0" applyBorder="1" applyAlignment="1">
      <alignment horizontal="center" wrapText="1"/>
    </xf>
    <xf numFmtId="0" fontId="0" fillId="0" borderId="16" xfId="0" applyBorder="1" applyAlignment="1">
      <alignment horizontal="center" vertical="top" wrapText="1"/>
    </xf>
    <xf numFmtId="164" fontId="0" fillId="0" borderId="28" xfId="0" applyNumberFormat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center" wrapText="1"/>
    </xf>
    <xf numFmtId="164" fontId="8" fillId="0" borderId="12" xfId="0" applyNumberFormat="1" applyFont="1" applyFill="1" applyBorder="1" applyAlignment="1">
      <alignment horizontal="center" vertical="center" wrapText="1"/>
    </xf>
    <xf numFmtId="0" fontId="16" fillId="10" borderId="29" xfId="0" applyFont="1" applyFill="1" applyBorder="1" applyAlignment="1">
      <alignment horizontal="center" vertical="center"/>
    </xf>
    <xf numFmtId="0" fontId="8" fillId="9" borderId="12" xfId="0" applyFont="1" applyFill="1" applyBorder="1" applyAlignment="1">
      <alignment horizontal="center" vertical="center" wrapText="1"/>
    </xf>
    <xf numFmtId="0" fontId="8" fillId="9" borderId="13" xfId="0" applyFont="1" applyFill="1" applyBorder="1" applyAlignment="1">
      <alignment horizontal="center" vertical="top" wrapText="1"/>
    </xf>
    <xf numFmtId="0" fontId="8" fillId="9" borderId="12" xfId="0" applyFont="1" applyFill="1" applyBorder="1" applyAlignment="1">
      <alignment horizontal="center" vertical="top" wrapText="1"/>
    </xf>
    <xf numFmtId="0" fontId="21" fillId="0" borderId="0" xfId="0" applyFont="1" applyAlignment="1">
      <alignment horizontal="left" vertical="top"/>
    </xf>
    <xf numFmtId="164" fontId="8" fillId="11" borderId="1" xfId="0" applyNumberFormat="1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8" fillId="11" borderId="12" xfId="0" applyFont="1" applyFill="1" applyBorder="1" applyAlignment="1">
      <alignment horizontal="center" vertical="center" wrapText="1"/>
    </xf>
    <xf numFmtId="2" fontId="8" fillId="11" borderId="6" xfId="0" applyNumberFormat="1" applyFont="1" applyFill="1" applyBorder="1" applyAlignment="1">
      <alignment vertical="top" wrapText="1"/>
    </xf>
    <xf numFmtId="2" fontId="8" fillId="11" borderId="1" xfId="0" applyNumberFormat="1" applyFont="1" applyFill="1" applyBorder="1" applyAlignment="1">
      <alignment vertical="top" wrapText="1"/>
    </xf>
    <xf numFmtId="0" fontId="8" fillId="11" borderId="1" xfId="0" applyFont="1" applyFill="1" applyBorder="1" applyAlignment="1">
      <alignment vertical="center" wrapText="1"/>
    </xf>
    <xf numFmtId="4" fontId="8" fillId="11" borderId="40" xfId="2" applyNumberFormat="1" applyFont="1" applyFill="1" applyBorder="1" applyAlignment="1">
      <alignment horizontal="center" vertical="top" wrapText="1"/>
    </xf>
    <xf numFmtId="4" fontId="8" fillId="11" borderId="34" xfId="2" applyNumberFormat="1" applyFont="1" applyFill="1" applyBorder="1" applyAlignment="1">
      <alignment horizontal="left" vertical="top" wrapText="1"/>
    </xf>
    <xf numFmtId="4" fontId="14" fillId="11" borderId="34" xfId="2" applyNumberFormat="1" applyFont="1" applyFill="1" applyBorder="1" applyAlignment="1">
      <alignment vertical="top" wrapText="1"/>
    </xf>
    <xf numFmtId="4" fontId="8" fillId="11" borderId="34" xfId="2" applyNumberFormat="1" applyFont="1" applyFill="1" applyBorder="1" applyAlignment="1">
      <alignment horizontal="center" vertical="top" wrapText="1"/>
    </xf>
    <xf numFmtId="164" fontId="8" fillId="11" borderId="34" xfId="2" applyNumberFormat="1" applyFont="1" applyFill="1" applyBorder="1" applyAlignment="1">
      <alignment horizontal="center" vertical="top" wrapText="1"/>
    </xf>
    <xf numFmtId="0" fontId="8" fillId="11" borderId="4" xfId="0" applyFont="1" applyFill="1" applyBorder="1" applyAlignment="1">
      <alignment horizontal="center" vertical="top" wrapText="1"/>
    </xf>
    <xf numFmtId="0" fontId="8" fillId="11" borderId="12" xfId="0" applyFont="1" applyFill="1" applyBorder="1" applyAlignment="1">
      <alignment horizontal="center" vertical="top" wrapText="1"/>
    </xf>
    <xf numFmtId="0" fontId="8" fillId="9" borderId="12" xfId="0" applyFont="1" applyFill="1" applyBorder="1" applyAlignment="1">
      <alignment horizontal="center" vertical="center" wrapText="1"/>
    </xf>
    <xf numFmtId="0" fontId="8" fillId="9" borderId="14" xfId="0" applyFont="1" applyFill="1" applyBorder="1" applyAlignment="1">
      <alignment horizontal="center" vertical="center" wrapText="1"/>
    </xf>
    <xf numFmtId="0" fontId="8" fillId="9" borderId="12" xfId="0" applyFont="1" applyFill="1" applyBorder="1" applyAlignment="1">
      <alignment horizontal="center" vertical="top" wrapText="1"/>
    </xf>
    <xf numFmtId="0" fontId="8" fillId="9" borderId="23" xfId="0" applyFont="1" applyFill="1" applyBorder="1" applyAlignment="1">
      <alignment horizontal="center" vertical="top" wrapText="1"/>
    </xf>
    <xf numFmtId="0" fontId="8" fillId="9" borderId="13" xfId="0" applyFont="1" applyFill="1" applyBorder="1" applyAlignment="1">
      <alignment horizontal="center" vertical="top" wrapText="1"/>
    </xf>
    <xf numFmtId="0" fontId="8" fillId="9" borderId="35" xfId="0" applyFont="1" applyFill="1" applyBorder="1" applyAlignment="1">
      <alignment horizontal="center" vertical="top" wrapText="1"/>
    </xf>
    <xf numFmtId="164" fontId="8" fillId="9" borderId="34" xfId="0" applyNumberFormat="1" applyFont="1" applyFill="1" applyBorder="1" applyAlignment="1">
      <alignment horizontal="center" vertical="center" wrapText="1"/>
    </xf>
    <xf numFmtId="164" fontId="8" fillId="9" borderId="31" xfId="0" applyNumberFormat="1" applyFont="1" applyFill="1" applyBorder="1" applyAlignment="1">
      <alignment horizontal="center" vertical="center" wrapText="1"/>
    </xf>
    <xf numFmtId="0" fontId="8" fillId="9" borderId="14" xfId="0" applyFont="1" applyFill="1" applyBorder="1" applyAlignment="1">
      <alignment horizontal="center" vertical="top" wrapText="1"/>
    </xf>
    <xf numFmtId="0" fontId="8" fillId="9" borderId="15" xfId="0" applyFont="1" applyFill="1" applyBorder="1" applyAlignment="1">
      <alignment horizontal="center" vertical="top" wrapText="1"/>
    </xf>
    <xf numFmtId="164" fontId="8" fillId="0" borderId="12" xfId="0" applyNumberFormat="1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2" fontId="8" fillId="9" borderId="12" xfId="0" applyNumberFormat="1" applyFont="1" applyFill="1" applyBorder="1" applyAlignment="1">
      <alignment horizontal="center" vertical="top" wrapText="1"/>
    </xf>
    <xf numFmtId="2" fontId="8" fillId="9" borderId="23" xfId="0" applyNumberFormat="1" applyFont="1" applyFill="1" applyBorder="1" applyAlignment="1">
      <alignment horizontal="center" vertical="top" wrapText="1"/>
    </xf>
    <xf numFmtId="2" fontId="8" fillId="9" borderId="14" xfId="0" applyNumberFormat="1" applyFont="1" applyFill="1" applyBorder="1" applyAlignment="1">
      <alignment horizontal="center" vertical="top" wrapText="1"/>
    </xf>
    <xf numFmtId="2" fontId="8" fillId="9" borderId="13" xfId="0" applyNumberFormat="1" applyFont="1" applyFill="1" applyBorder="1" applyAlignment="1">
      <alignment horizontal="center" vertical="top" wrapText="1"/>
    </xf>
    <xf numFmtId="2" fontId="8" fillId="9" borderId="35" xfId="0" applyNumberFormat="1" applyFont="1" applyFill="1" applyBorder="1" applyAlignment="1">
      <alignment horizontal="center" vertical="top" wrapText="1"/>
    </xf>
    <xf numFmtId="2" fontId="8" fillId="9" borderId="15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8" fillId="0" borderId="7" xfId="0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164" fontId="8" fillId="0" borderId="28" xfId="2" applyNumberFormat="1" applyFont="1" applyFill="1" applyBorder="1" applyAlignment="1">
      <alignment horizontal="center" vertical="top" wrapText="1"/>
    </xf>
    <xf numFmtId="2" fontId="8" fillId="0" borderId="4" xfId="0" applyNumberFormat="1" applyFont="1" applyFill="1" applyBorder="1" applyAlignment="1">
      <alignment horizontal="center" vertical="top" wrapText="1"/>
    </xf>
    <xf numFmtId="2" fontId="8" fillId="0" borderId="9" xfId="0" applyNumberFormat="1" applyFont="1" applyFill="1" applyBorder="1" applyAlignment="1">
      <alignment horizontal="center" vertical="top" wrapText="1"/>
    </xf>
    <xf numFmtId="2" fontId="8" fillId="0" borderId="12" xfId="0" applyNumberFormat="1" applyFont="1" applyFill="1" applyBorder="1" applyAlignment="1">
      <alignment horizontal="center" vertical="top" wrapText="1"/>
    </xf>
    <xf numFmtId="2" fontId="8" fillId="0" borderId="23" xfId="0" applyNumberFormat="1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vertical="top" wrapText="1"/>
    </xf>
    <xf numFmtId="0" fontId="8" fillId="0" borderId="35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left" vertical="top" wrapText="1"/>
    </xf>
    <xf numFmtId="0" fontId="8" fillId="0" borderId="23" xfId="0" applyFont="1" applyFill="1" applyBorder="1" applyAlignment="1">
      <alignment horizontal="left" vertical="top" wrapText="1"/>
    </xf>
    <xf numFmtId="0" fontId="8" fillId="0" borderId="12" xfId="0" applyFont="1" applyFill="1" applyBorder="1" applyAlignment="1">
      <alignment vertical="top" wrapText="1"/>
    </xf>
    <xf numFmtId="0" fontId="8" fillId="0" borderId="23" xfId="0" applyFont="1" applyFill="1" applyBorder="1" applyAlignment="1">
      <alignment vertical="top" wrapText="1"/>
    </xf>
    <xf numFmtId="0" fontId="8" fillId="0" borderId="12" xfId="0" applyFont="1" applyFill="1" applyBorder="1" applyAlignment="1">
      <alignment horizontal="center" vertical="top" wrapText="1"/>
    </xf>
    <xf numFmtId="0" fontId="8" fillId="0" borderId="23" xfId="0" applyFont="1" applyFill="1" applyBorder="1" applyAlignment="1">
      <alignment horizontal="center" vertical="top" wrapText="1"/>
    </xf>
    <xf numFmtId="164" fontId="8" fillId="0" borderId="12" xfId="0" applyNumberFormat="1" applyFont="1" applyFill="1" applyBorder="1" applyAlignment="1">
      <alignment horizontal="center" vertical="top" wrapText="1"/>
    </xf>
    <xf numFmtId="164" fontId="8" fillId="0" borderId="23" xfId="0" applyNumberFormat="1" applyFont="1" applyFill="1" applyBorder="1" applyAlignment="1">
      <alignment horizontal="center" vertical="top" wrapText="1"/>
    </xf>
    <xf numFmtId="0" fontId="0" fillId="0" borderId="14" xfId="0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2" fontId="8" fillId="0" borderId="6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2" fontId="8" fillId="11" borderId="4" xfId="0" applyNumberFormat="1" applyFont="1" applyFill="1" applyBorder="1" applyAlignment="1">
      <alignment horizontal="center" vertical="top" wrapText="1"/>
    </xf>
    <xf numFmtId="2" fontId="8" fillId="11" borderId="9" xfId="0" applyNumberFormat="1" applyFont="1" applyFill="1" applyBorder="1" applyAlignment="1">
      <alignment horizontal="center" vertical="top" wrapText="1"/>
    </xf>
    <xf numFmtId="2" fontId="8" fillId="11" borderId="12" xfId="0" applyNumberFormat="1" applyFont="1" applyFill="1" applyBorder="1" applyAlignment="1">
      <alignment horizontal="center" vertical="top" wrapText="1"/>
    </xf>
    <xf numFmtId="2" fontId="8" fillId="11" borderId="23" xfId="0" applyNumberFormat="1" applyFont="1" applyFill="1" applyBorder="1" applyAlignment="1">
      <alignment horizontal="center" vertical="top" wrapText="1"/>
    </xf>
    <xf numFmtId="0" fontId="8" fillId="11" borderId="12" xfId="0" applyFont="1" applyFill="1" applyBorder="1" applyAlignment="1">
      <alignment horizontal="center" vertical="center" wrapText="1"/>
    </xf>
    <xf numFmtId="0" fontId="8" fillId="11" borderId="14" xfId="0" applyFont="1" applyFill="1" applyBorder="1" applyAlignment="1">
      <alignment horizontal="center" vertical="center" wrapText="1"/>
    </xf>
    <xf numFmtId="164" fontId="8" fillId="9" borderId="34" xfId="2" applyNumberFormat="1" applyFont="1" applyFill="1" applyBorder="1" applyAlignment="1">
      <alignment horizontal="center" vertical="top" wrapText="1"/>
    </xf>
    <xf numFmtId="164" fontId="8" fillId="9" borderId="36" xfId="2" applyNumberFormat="1" applyFont="1" applyFill="1" applyBorder="1" applyAlignment="1">
      <alignment horizontal="center" vertical="top" wrapText="1"/>
    </xf>
    <xf numFmtId="164" fontId="8" fillId="9" borderId="31" xfId="2" applyNumberFormat="1" applyFont="1" applyFill="1" applyBorder="1" applyAlignment="1">
      <alignment horizontal="center" vertical="top" wrapText="1"/>
    </xf>
    <xf numFmtId="0" fontId="8" fillId="9" borderId="4" xfId="0" applyFont="1" applyFill="1" applyBorder="1" applyAlignment="1">
      <alignment horizontal="center" vertical="top" wrapText="1"/>
    </xf>
    <xf numFmtId="0" fontId="8" fillId="9" borderId="9" xfId="0" applyFont="1" applyFill="1" applyBorder="1" applyAlignment="1">
      <alignment horizontal="center" vertical="top" wrapText="1"/>
    </xf>
    <xf numFmtId="0" fontId="8" fillId="9" borderId="11" xfId="0" applyFont="1" applyFill="1" applyBorder="1" applyAlignment="1">
      <alignment horizontal="center" vertical="top" wrapText="1"/>
    </xf>
    <xf numFmtId="164" fontId="8" fillId="11" borderId="34" xfId="2" applyNumberFormat="1" applyFont="1" applyFill="1" applyBorder="1" applyAlignment="1">
      <alignment horizontal="center" vertical="top" wrapText="1"/>
    </xf>
    <xf numFmtId="164" fontId="8" fillId="11" borderId="36" xfId="2" applyNumberFormat="1" applyFont="1" applyFill="1" applyBorder="1" applyAlignment="1">
      <alignment horizontal="center" vertical="top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7" fillId="5" borderId="34" xfId="0" applyFont="1" applyFill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top"/>
    </xf>
    <xf numFmtId="0" fontId="8" fillId="0" borderId="23" xfId="0" applyFont="1" applyFill="1" applyBorder="1" applyAlignment="1">
      <alignment horizontal="center" vertical="top"/>
    </xf>
    <xf numFmtId="0" fontId="8" fillId="0" borderId="14" xfId="0" applyFont="1" applyFill="1" applyBorder="1" applyAlignment="1">
      <alignment horizontal="center" vertical="top"/>
    </xf>
    <xf numFmtId="0" fontId="8" fillId="0" borderId="14" xfId="0" applyFont="1" applyFill="1" applyBorder="1" applyAlignment="1">
      <alignment vertical="top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164" fontId="8" fillId="0" borderId="12" xfId="0" applyNumberFormat="1" applyFont="1" applyFill="1" applyBorder="1" applyAlignment="1">
      <alignment horizontal="center" vertical="center"/>
    </xf>
    <xf numFmtId="164" fontId="8" fillId="0" borderId="23" xfId="0" applyNumberFormat="1" applyFont="1" applyFill="1" applyBorder="1" applyAlignment="1">
      <alignment horizontal="center" vertical="center"/>
    </xf>
    <xf numFmtId="164" fontId="8" fillId="0" borderId="14" xfId="0" applyNumberFormat="1" applyFont="1" applyFill="1" applyBorder="1" applyAlignment="1">
      <alignment horizontal="center" vertical="center"/>
    </xf>
    <xf numFmtId="0" fontId="7" fillId="7" borderId="38" xfId="0" applyFont="1" applyFill="1" applyBorder="1" applyAlignment="1">
      <alignment horizontal="center" vertical="center" wrapText="1"/>
    </xf>
    <xf numFmtId="0" fontId="7" fillId="7" borderId="39" xfId="0" applyFont="1" applyFill="1" applyBorder="1" applyAlignment="1">
      <alignment horizontal="center" vertical="center" wrapText="1"/>
    </xf>
    <xf numFmtId="0" fontId="7" fillId="7" borderId="4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8" fillId="11" borderId="13" xfId="0" applyFont="1" applyFill="1" applyBorder="1" applyAlignment="1">
      <alignment horizontal="center" vertical="top" wrapText="1"/>
    </xf>
    <xf numFmtId="0" fontId="8" fillId="11" borderId="35" xfId="0" applyFont="1" applyFill="1" applyBorder="1" applyAlignment="1">
      <alignment horizontal="center" vertical="top" wrapText="1"/>
    </xf>
    <xf numFmtId="0" fontId="8" fillId="11" borderId="15" xfId="0" applyFont="1" applyFill="1" applyBorder="1" applyAlignment="1">
      <alignment horizontal="center" vertical="top" wrapText="1"/>
    </xf>
    <xf numFmtId="0" fontId="11" fillId="11" borderId="12" xfId="0" applyFont="1" applyFill="1" applyBorder="1" applyAlignment="1">
      <alignment horizontal="center" vertical="top"/>
    </xf>
    <xf numFmtId="0" fontId="11" fillId="11" borderId="23" xfId="0" applyFont="1" applyFill="1" applyBorder="1" applyAlignment="1">
      <alignment horizontal="center" vertical="top"/>
    </xf>
    <xf numFmtId="0" fontId="11" fillId="11" borderId="14" xfId="0" applyFont="1" applyFill="1" applyBorder="1" applyAlignment="1">
      <alignment horizontal="center" vertical="top"/>
    </xf>
    <xf numFmtId="0" fontId="8" fillId="11" borderId="12" xfId="0" applyFont="1" applyFill="1" applyBorder="1" applyAlignment="1">
      <alignment vertical="top" wrapText="1"/>
    </xf>
    <xf numFmtId="0" fontId="8" fillId="11" borderId="23" xfId="0" applyFont="1" applyFill="1" applyBorder="1" applyAlignment="1">
      <alignment vertical="top" wrapText="1"/>
    </xf>
    <xf numFmtId="0" fontId="8" fillId="11" borderId="14" xfId="0" applyFont="1" applyFill="1" applyBorder="1" applyAlignment="1">
      <alignment vertical="top" wrapText="1"/>
    </xf>
    <xf numFmtId="0" fontId="8" fillId="11" borderId="12" xfId="0" applyFont="1" applyFill="1" applyBorder="1" applyAlignment="1">
      <alignment horizontal="center" vertical="top" wrapText="1"/>
    </xf>
    <xf numFmtId="0" fontId="8" fillId="11" borderId="23" xfId="0" applyFont="1" applyFill="1" applyBorder="1" applyAlignment="1">
      <alignment horizontal="center" vertical="top" wrapText="1"/>
    </xf>
    <xf numFmtId="0" fontId="8" fillId="11" borderId="14" xfId="0" applyFont="1" applyFill="1" applyBorder="1" applyAlignment="1">
      <alignment horizontal="center" vertical="top" wrapText="1"/>
    </xf>
    <xf numFmtId="164" fontId="8" fillId="11" borderId="12" xfId="0" applyNumberFormat="1" applyFont="1" applyFill="1" applyBorder="1" applyAlignment="1">
      <alignment horizontal="center" vertical="top" wrapText="1"/>
    </xf>
    <xf numFmtId="164" fontId="8" fillId="11" borderId="23" xfId="0" applyNumberFormat="1" applyFont="1" applyFill="1" applyBorder="1" applyAlignment="1">
      <alignment horizontal="center" vertical="top" wrapText="1"/>
    </xf>
    <xf numFmtId="164" fontId="8" fillId="11" borderId="14" xfId="0" applyNumberFormat="1" applyFont="1" applyFill="1" applyBorder="1" applyAlignment="1">
      <alignment horizontal="center" vertical="top" wrapText="1"/>
    </xf>
    <xf numFmtId="164" fontId="8" fillId="11" borderId="31" xfId="2" applyNumberFormat="1" applyFont="1" applyFill="1" applyBorder="1" applyAlignment="1">
      <alignment horizontal="center" vertical="top" wrapText="1"/>
    </xf>
    <xf numFmtId="0" fontId="11" fillId="0" borderId="12" xfId="0" applyFont="1" applyFill="1" applyBorder="1" applyAlignment="1">
      <alignment horizontal="left" vertical="top"/>
    </xf>
    <xf numFmtId="0" fontId="11" fillId="0" borderId="23" xfId="0" applyFont="1" applyFill="1" applyBorder="1" applyAlignment="1">
      <alignment horizontal="left" vertical="top"/>
    </xf>
    <xf numFmtId="0" fontId="8" fillId="9" borderId="12" xfId="0" applyFont="1" applyFill="1" applyBorder="1" applyAlignment="1">
      <alignment vertical="top" wrapText="1"/>
    </xf>
    <xf numFmtId="0" fontId="8" fillId="9" borderId="23" xfId="0" applyFont="1" applyFill="1" applyBorder="1" applyAlignment="1">
      <alignment vertical="top" wrapText="1"/>
    </xf>
    <xf numFmtId="164" fontId="8" fillId="9" borderId="12" xfId="0" applyNumberFormat="1" applyFont="1" applyFill="1" applyBorder="1" applyAlignment="1">
      <alignment horizontal="center" vertical="top" wrapText="1"/>
    </xf>
    <xf numFmtId="164" fontId="8" fillId="9" borderId="23" xfId="0" applyNumberFormat="1" applyFont="1" applyFill="1" applyBorder="1" applyAlignment="1">
      <alignment horizontal="center" vertical="top" wrapText="1"/>
    </xf>
    <xf numFmtId="0" fontId="11" fillId="11" borderId="12" xfId="0" applyFont="1" applyFill="1" applyBorder="1" applyAlignment="1">
      <alignment horizontal="left" vertical="top"/>
    </xf>
    <xf numFmtId="0" fontId="11" fillId="11" borderId="23" xfId="0" applyFont="1" applyFill="1" applyBorder="1" applyAlignment="1">
      <alignment horizontal="left" vertical="top"/>
    </xf>
    <xf numFmtId="0" fontId="8" fillId="11" borderId="12" xfId="0" applyFont="1" applyFill="1" applyBorder="1" applyAlignment="1">
      <alignment horizontal="left" vertical="top" wrapText="1"/>
    </xf>
    <xf numFmtId="0" fontId="8" fillId="11" borderId="23" xfId="0" applyFont="1" applyFill="1" applyBorder="1" applyAlignment="1">
      <alignment horizontal="left" vertical="top" wrapText="1"/>
    </xf>
    <xf numFmtId="2" fontId="8" fillId="9" borderId="4" xfId="0" applyNumberFormat="1" applyFont="1" applyFill="1" applyBorder="1" applyAlignment="1">
      <alignment horizontal="center" vertical="top" wrapText="1"/>
    </xf>
    <xf numFmtId="2" fontId="8" fillId="9" borderId="9" xfId="0" applyNumberFormat="1" applyFont="1" applyFill="1" applyBorder="1" applyAlignment="1">
      <alignment horizontal="center" vertical="top" wrapText="1"/>
    </xf>
    <xf numFmtId="0" fontId="17" fillId="9" borderId="0" xfId="0" applyFont="1" applyFill="1" applyAlignment="1">
      <alignment horizontal="center" wrapText="1"/>
    </xf>
    <xf numFmtId="0" fontId="8" fillId="9" borderId="12" xfId="0" applyFont="1" applyFill="1" applyBorder="1" applyAlignment="1">
      <alignment horizontal="left" vertical="top" wrapText="1"/>
    </xf>
    <xf numFmtId="0" fontId="8" fillId="9" borderId="23" xfId="0" applyFont="1" applyFill="1" applyBorder="1" applyAlignment="1">
      <alignment horizontal="left" vertical="top" wrapText="1"/>
    </xf>
    <xf numFmtId="0" fontId="14" fillId="11" borderId="12" xfId="0" applyFont="1" applyFill="1" applyBorder="1" applyAlignment="1">
      <alignment vertical="top" wrapText="1"/>
    </xf>
    <xf numFmtId="0" fontId="14" fillId="11" borderId="23" xfId="0" applyFont="1" applyFill="1" applyBorder="1" applyAlignment="1">
      <alignment vertical="top" wrapText="1"/>
    </xf>
    <xf numFmtId="0" fontId="7" fillId="9" borderId="45" xfId="9" applyFont="1" applyFill="1" applyBorder="1" applyAlignment="1">
      <alignment horizontal="center" vertical="center" wrapText="1"/>
    </xf>
    <xf numFmtId="0" fontId="7" fillId="9" borderId="46" xfId="9" applyFont="1" applyFill="1" applyBorder="1" applyAlignment="1">
      <alignment horizontal="center" vertical="center" wrapText="1"/>
    </xf>
    <xf numFmtId="0" fontId="7" fillId="9" borderId="47" xfId="9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35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8" fillId="9" borderId="6" xfId="9" applyFont="1" applyFill="1" applyBorder="1" applyAlignment="1">
      <alignment horizontal="center" vertical="center" wrapText="1"/>
    </xf>
    <xf numFmtId="0" fontId="8" fillId="9" borderId="1" xfId="9" applyFont="1" applyFill="1" applyBorder="1" applyAlignment="1">
      <alignment horizontal="center" vertical="center" wrapText="1"/>
    </xf>
    <xf numFmtId="0" fontId="8" fillId="9" borderId="45" xfId="9" applyFont="1" applyFill="1" applyBorder="1" applyAlignment="1">
      <alignment horizontal="center" vertical="center" wrapText="1"/>
    </xf>
    <xf numFmtId="0" fontId="8" fillId="9" borderId="44" xfId="9" applyFont="1" applyFill="1" applyBorder="1" applyAlignment="1">
      <alignment horizontal="center" vertical="center" wrapText="1"/>
    </xf>
    <xf numFmtId="0" fontId="8" fillId="9" borderId="37" xfId="9" applyFont="1" applyFill="1" applyBorder="1" applyAlignment="1">
      <alignment horizontal="center" vertical="center" wrapText="1"/>
    </xf>
    <xf numFmtId="0" fontId="8" fillId="9" borderId="14" xfId="9" applyFont="1" applyFill="1" applyBorder="1" applyAlignment="1">
      <alignment horizontal="center" vertical="center" wrapText="1"/>
    </xf>
    <xf numFmtId="0" fontId="8" fillId="9" borderId="43" xfId="9" applyFont="1" applyFill="1" applyBorder="1" applyAlignment="1">
      <alignment horizontal="center" vertical="center" wrapText="1"/>
    </xf>
    <xf numFmtId="0" fontId="8" fillId="9" borderId="29" xfId="9" applyFont="1" applyFill="1" applyBorder="1" applyAlignment="1">
      <alignment horizontal="center" vertical="center" wrapText="1"/>
    </xf>
    <xf numFmtId="0" fontId="15" fillId="10" borderId="0" xfId="9" applyFont="1" applyFill="1" applyBorder="1" applyAlignment="1">
      <alignment horizontal="center" vertical="center"/>
    </xf>
    <xf numFmtId="0" fontId="10" fillId="10" borderId="25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/>
    </xf>
    <xf numFmtId="0" fontId="10" fillId="10" borderId="37" xfId="0" applyFont="1" applyFill="1" applyBorder="1" applyAlignment="1">
      <alignment horizontal="left" vertical="top" wrapText="1"/>
    </xf>
    <xf numFmtId="0" fontId="10" fillId="10" borderId="23" xfId="0" applyFont="1" applyFill="1" applyBorder="1" applyAlignment="1">
      <alignment horizontal="left" vertical="top" wrapText="1"/>
    </xf>
    <xf numFmtId="0" fontId="10" fillId="10" borderId="14" xfId="0" applyFont="1" applyFill="1" applyBorder="1" applyAlignment="1">
      <alignment horizontal="left" vertical="top" wrapText="1"/>
    </xf>
    <xf numFmtId="0" fontId="8" fillId="10" borderId="26" xfId="9" applyFont="1" applyFill="1" applyBorder="1" applyAlignment="1">
      <alignment vertical="center" wrapText="1"/>
    </xf>
    <xf numFmtId="0" fontId="8" fillId="10" borderId="1" xfId="9" applyFont="1" applyFill="1" applyBorder="1" applyAlignment="1">
      <alignment vertical="center" wrapText="1"/>
    </xf>
    <xf numFmtId="0" fontId="8" fillId="10" borderId="37" xfId="9" applyFont="1" applyFill="1" applyBorder="1" applyAlignment="1">
      <alignment horizontal="center" vertical="center" wrapText="1"/>
    </xf>
    <xf numFmtId="0" fontId="8" fillId="10" borderId="23" xfId="9" applyFont="1" applyFill="1" applyBorder="1" applyAlignment="1">
      <alignment horizontal="center" vertical="center" wrapText="1"/>
    </xf>
    <xf numFmtId="0" fontId="8" fillId="10" borderId="14" xfId="9" applyFont="1" applyFill="1" applyBorder="1" applyAlignment="1">
      <alignment horizontal="center" vertical="center" wrapText="1"/>
    </xf>
    <xf numFmtId="0" fontId="8" fillId="9" borderId="26" xfId="9" applyFont="1" applyFill="1" applyBorder="1" applyAlignment="1">
      <alignment horizontal="center" vertical="center" wrapText="1"/>
    </xf>
    <xf numFmtId="0" fontId="8" fillId="9" borderId="27" xfId="9" applyFont="1" applyFill="1" applyBorder="1" applyAlignment="1">
      <alignment horizontal="center" vertical="center" wrapText="1"/>
    </xf>
    <xf numFmtId="0" fontId="8" fillId="9" borderId="28" xfId="9" applyFont="1" applyFill="1" applyBorder="1" applyAlignment="1">
      <alignment horizontal="center" vertical="center" wrapText="1"/>
    </xf>
    <xf numFmtId="0" fontId="7" fillId="9" borderId="44" xfId="9" applyFont="1" applyFill="1" applyBorder="1" applyAlignment="1">
      <alignment horizontal="center" vertical="center" wrapText="1"/>
    </xf>
    <xf numFmtId="0" fontId="7" fillId="9" borderId="48" xfId="9" applyFont="1" applyFill="1" applyBorder="1" applyAlignment="1">
      <alignment horizontal="center" vertical="center" wrapText="1"/>
    </xf>
    <xf numFmtId="0" fontId="7" fillId="9" borderId="49" xfId="9" applyFont="1" applyFill="1" applyBorder="1" applyAlignment="1">
      <alignment horizontal="center" vertical="center" wrapText="1"/>
    </xf>
    <xf numFmtId="0" fontId="7" fillId="9" borderId="50" xfId="9" applyFont="1" applyFill="1" applyBorder="1" applyAlignment="1">
      <alignment horizontal="center" vertical="center" wrapText="1"/>
    </xf>
    <xf numFmtId="0" fontId="8" fillId="9" borderId="12" xfId="9" applyFont="1" applyFill="1" applyBorder="1" applyAlignment="1">
      <alignment horizontal="center" vertical="center" wrapText="1"/>
    </xf>
    <xf numFmtId="0" fontId="8" fillId="9" borderId="2" xfId="9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8" fillId="11" borderId="13" xfId="0" applyFont="1" applyFill="1" applyBorder="1" applyAlignment="1">
      <alignment horizontal="left" vertical="top" wrapText="1"/>
    </xf>
    <xf numFmtId="0" fontId="8" fillId="11" borderId="35" xfId="0" applyFont="1" applyFill="1" applyBorder="1" applyAlignment="1">
      <alignment horizontal="left" vertical="top" wrapText="1"/>
    </xf>
  </cellXfs>
  <cellStyles count="12">
    <cellStyle name="Обычный" xfId="0" builtinId="0"/>
    <cellStyle name="Обычный 2" xfId="3"/>
    <cellStyle name="Обычный 3" xfId="1"/>
    <cellStyle name="Обычный 3 2" xfId="5"/>
    <cellStyle name="Обычный 3 3" xfId="7"/>
    <cellStyle name="Обычный 3 4" xfId="9"/>
    <cellStyle name="Обычный 3 5" xfId="10"/>
    <cellStyle name="Обычный 3 5 2" xfId="11"/>
    <cellStyle name="Обычный 4" xfId="4"/>
    <cellStyle name="Обычный_Прил 1" xfId="2"/>
    <cellStyle name="Финансовый 2" xfId="6"/>
    <cellStyle name="Финансовый 3" xfId="8"/>
  </cellStyles>
  <dxfs count="0"/>
  <tableStyles count="0" defaultTableStyle="TableStyleMedium2" defaultPivotStyle="PivotStyleLight16"/>
  <colors>
    <mruColors>
      <color rgb="FF00FF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59999389629810485"/>
  </sheetPr>
  <dimension ref="A1:BF158"/>
  <sheetViews>
    <sheetView tabSelected="1" view="pageBreakPreview" zoomScale="70" zoomScaleNormal="55" zoomScaleSheetLayoutView="70" workbookViewId="0">
      <pane xSplit="6" ySplit="8" topLeftCell="G9" activePane="bottomRight" state="frozen"/>
      <selection sqref="A1:IV65536"/>
      <selection pane="topRight" sqref="A1:IV65536"/>
      <selection pane="bottomLeft" sqref="A1:IV65536"/>
      <selection pane="bottomRight" activeCell="B2" sqref="B2"/>
    </sheetView>
  </sheetViews>
  <sheetFormatPr defaultColWidth="11.42578125" defaultRowHeight="15"/>
  <cols>
    <col min="1" max="1" width="4.28515625" style="1" customWidth="1"/>
    <col min="2" max="2" width="9" style="29" customWidth="1"/>
    <col min="3" max="3" width="36.42578125" style="44" customWidth="1"/>
    <col min="4" max="4" width="16.7109375" style="1" customWidth="1"/>
    <col min="5" max="5" width="13.42578125" style="3" customWidth="1"/>
    <col min="6" max="6" width="15.5703125" style="3" customWidth="1"/>
    <col min="7" max="8" width="9.5703125" style="3" customWidth="1"/>
    <col min="9" max="9" width="23.28515625" style="3" customWidth="1"/>
    <col min="10" max="10" width="11.140625" style="3" customWidth="1"/>
    <col min="11" max="11" width="10.42578125" style="3" customWidth="1"/>
    <col min="12" max="12" width="11.7109375" style="3" hidden="1" customWidth="1"/>
    <col min="13" max="13" width="12.28515625" style="3" hidden="1" customWidth="1"/>
    <col min="14" max="14" width="23.5703125" style="3" hidden="1" customWidth="1"/>
    <col min="15" max="15" width="10.5703125" style="3" hidden="1" customWidth="1"/>
    <col min="16" max="16" width="11.7109375" style="3" hidden="1" customWidth="1"/>
    <col min="17" max="17" width="12.7109375" style="3" hidden="1" customWidth="1"/>
    <col min="18" max="18" width="11.7109375" style="3" hidden="1" customWidth="1"/>
    <col min="19" max="19" width="12.28515625" style="3" hidden="1" customWidth="1"/>
    <col min="20" max="20" width="23.28515625" style="1" hidden="1" customWidth="1"/>
    <col min="21" max="21" width="13.5703125" style="5" hidden="1" customWidth="1"/>
    <col min="22" max="22" width="11.42578125" style="1" hidden="1" customWidth="1"/>
    <col min="23" max="23" width="12.28515625" style="1" hidden="1" customWidth="1"/>
    <col min="24" max="25" width="11.42578125" style="1" hidden="1" customWidth="1"/>
    <col min="26" max="26" width="24.7109375" style="1" hidden="1" customWidth="1"/>
    <col min="27" max="27" width="12.7109375" style="5" hidden="1" customWidth="1"/>
    <col min="28" max="28" width="11.42578125" style="1" hidden="1" customWidth="1"/>
    <col min="29" max="29" width="12.5703125" style="1" hidden="1" customWidth="1"/>
    <col min="30" max="31" width="11.42578125" style="1" hidden="1" customWidth="1"/>
    <col min="32" max="32" width="24" style="1" hidden="1" customWidth="1"/>
    <col min="33" max="33" width="11.42578125" style="1" hidden="1" customWidth="1"/>
    <col min="34" max="34" width="10.7109375" style="1" hidden="1" customWidth="1"/>
    <col min="35" max="35" width="12.5703125" style="1" hidden="1" customWidth="1"/>
    <col min="36" max="37" width="11.42578125" style="1" hidden="1" customWidth="1"/>
    <col min="38" max="38" width="22.28515625" style="1" hidden="1" customWidth="1"/>
    <col min="39" max="39" width="11.42578125" style="5" hidden="1" customWidth="1"/>
    <col min="40" max="40" width="11.42578125" style="1" hidden="1" customWidth="1"/>
    <col min="41" max="41" width="15" style="1" hidden="1" customWidth="1"/>
    <col min="42" max="42" width="16.42578125" style="1" hidden="1" customWidth="1"/>
    <col min="43" max="43" width="13.28515625" style="1" bestFit="1" customWidth="1"/>
    <col min="44" max="16384" width="11.42578125" style="1"/>
  </cols>
  <sheetData>
    <row r="1" spans="1:45" ht="46.5" customHeight="1">
      <c r="A1" s="365" t="s">
        <v>169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45" ht="18.75">
      <c r="B2" s="182" t="s">
        <v>170</v>
      </c>
    </row>
    <row r="4" spans="1:45" s="7" customFormat="1" ht="25.5" customHeight="1" thickBot="1">
      <c r="A4" s="345" t="s">
        <v>171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345"/>
      <c r="W4" s="345"/>
      <c r="X4" s="345"/>
      <c r="Y4" s="345"/>
      <c r="Z4" s="345"/>
      <c r="AA4" s="345"/>
      <c r="AB4" s="345"/>
      <c r="AC4" s="345"/>
      <c r="AD4" s="345"/>
      <c r="AE4" s="345"/>
      <c r="AF4" s="345"/>
      <c r="AG4" s="345"/>
      <c r="AH4" s="345"/>
      <c r="AI4" s="345"/>
      <c r="AJ4" s="345"/>
      <c r="AK4" s="345"/>
      <c r="AL4" s="345"/>
      <c r="AM4" s="345"/>
      <c r="AN4" s="345"/>
      <c r="AO4" s="345"/>
      <c r="AP4" s="58"/>
      <c r="AQ4" s="58"/>
      <c r="AR4" s="58"/>
      <c r="AS4" s="58"/>
    </row>
    <row r="5" spans="1:45" s="7" customFormat="1" ht="15.75" customHeight="1" thickBot="1">
      <c r="A5" s="346" t="s">
        <v>0</v>
      </c>
      <c r="B5" s="348" t="s">
        <v>18</v>
      </c>
      <c r="C5" s="351" t="s">
        <v>43</v>
      </c>
      <c r="D5" s="353" t="s">
        <v>19</v>
      </c>
      <c r="E5" s="356" t="s">
        <v>44</v>
      </c>
      <c r="F5" s="357"/>
      <c r="G5" s="359" t="s">
        <v>20</v>
      </c>
      <c r="H5" s="356"/>
      <c r="I5" s="356"/>
      <c r="J5" s="356"/>
      <c r="K5" s="356"/>
      <c r="L5" s="360" t="s">
        <v>29</v>
      </c>
      <c r="M5" s="361"/>
      <c r="N5" s="361"/>
      <c r="O5" s="361"/>
      <c r="P5" s="361"/>
      <c r="Q5" s="362"/>
      <c r="R5" s="331" t="s">
        <v>30</v>
      </c>
      <c r="S5" s="332"/>
      <c r="T5" s="332"/>
      <c r="U5" s="332"/>
      <c r="V5" s="332"/>
      <c r="W5" s="333"/>
      <c r="X5" s="331" t="s">
        <v>31</v>
      </c>
      <c r="Y5" s="332"/>
      <c r="Z5" s="332"/>
      <c r="AA5" s="332"/>
      <c r="AB5" s="332"/>
      <c r="AC5" s="333"/>
      <c r="AD5" s="360" t="s">
        <v>32</v>
      </c>
      <c r="AE5" s="361"/>
      <c r="AF5" s="361"/>
      <c r="AG5" s="361"/>
      <c r="AH5" s="361"/>
      <c r="AI5" s="362"/>
      <c r="AJ5" s="331" t="s">
        <v>33</v>
      </c>
      <c r="AK5" s="332"/>
      <c r="AL5" s="332"/>
      <c r="AM5" s="332"/>
      <c r="AN5" s="332"/>
      <c r="AO5" s="333"/>
      <c r="AP5" s="334" t="s">
        <v>40</v>
      </c>
    </row>
    <row r="6" spans="1:45" s="7" customFormat="1" ht="15" customHeight="1">
      <c r="A6" s="347"/>
      <c r="B6" s="349"/>
      <c r="C6" s="352"/>
      <c r="D6" s="354"/>
      <c r="E6" s="338"/>
      <c r="F6" s="358"/>
      <c r="G6" s="337" t="s">
        <v>21</v>
      </c>
      <c r="H6" s="338"/>
      <c r="I6" s="338" t="s">
        <v>22</v>
      </c>
      <c r="J6" s="338" t="s">
        <v>23</v>
      </c>
      <c r="K6" s="338"/>
      <c r="L6" s="339" t="s">
        <v>21</v>
      </c>
      <c r="M6" s="340"/>
      <c r="N6" s="341" t="s">
        <v>22</v>
      </c>
      <c r="O6" s="343" t="s">
        <v>23</v>
      </c>
      <c r="P6" s="340"/>
      <c r="Q6" s="60" t="s">
        <v>1</v>
      </c>
      <c r="R6" s="344" t="s">
        <v>21</v>
      </c>
      <c r="S6" s="337"/>
      <c r="T6" s="363" t="s">
        <v>22</v>
      </c>
      <c r="U6" s="364" t="s">
        <v>23</v>
      </c>
      <c r="V6" s="337"/>
      <c r="W6" s="59" t="s">
        <v>1</v>
      </c>
      <c r="X6" s="344" t="s">
        <v>21</v>
      </c>
      <c r="Y6" s="337"/>
      <c r="Z6" s="363" t="s">
        <v>22</v>
      </c>
      <c r="AA6" s="364" t="s">
        <v>23</v>
      </c>
      <c r="AB6" s="337"/>
      <c r="AC6" s="61" t="s">
        <v>1</v>
      </c>
      <c r="AD6" s="339" t="s">
        <v>21</v>
      </c>
      <c r="AE6" s="340"/>
      <c r="AF6" s="341" t="s">
        <v>22</v>
      </c>
      <c r="AG6" s="343" t="s">
        <v>23</v>
      </c>
      <c r="AH6" s="340"/>
      <c r="AI6" s="150" t="s">
        <v>1</v>
      </c>
      <c r="AJ6" s="344" t="s">
        <v>21</v>
      </c>
      <c r="AK6" s="337"/>
      <c r="AL6" s="363" t="s">
        <v>22</v>
      </c>
      <c r="AM6" s="364" t="s">
        <v>23</v>
      </c>
      <c r="AN6" s="337"/>
      <c r="AO6" s="59" t="s">
        <v>1</v>
      </c>
      <c r="AP6" s="335"/>
    </row>
    <row r="7" spans="1:45" s="7" customFormat="1" ht="30">
      <c r="A7" s="347"/>
      <c r="B7" s="350"/>
      <c r="C7" s="352"/>
      <c r="D7" s="355"/>
      <c r="E7" s="167" t="s">
        <v>2</v>
      </c>
      <c r="F7" s="59" t="s">
        <v>3</v>
      </c>
      <c r="G7" s="168" t="s">
        <v>26</v>
      </c>
      <c r="H7" s="152" t="s">
        <v>27</v>
      </c>
      <c r="I7" s="338"/>
      <c r="J7" s="152" t="s">
        <v>24</v>
      </c>
      <c r="K7" s="152" t="s">
        <v>25</v>
      </c>
      <c r="L7" s="63" t="s">
        <v>26</v>
      </c>
      <c r="M7" s="62" t="s">
        <v>27</v>
      </c>
      <c r="N7" s="342"/>
      <c r="O7" s="62" t="s">
        <v>24</v>
      </c>
      <c r="P7" s="62" t="s">
        <v>25</v>
      </c>
      <c r="Q7" s="61" t="s">
        <v>28</v>
      </c>
      <c r="R7" s="151" t="s">
        <v>26</v>
      </c>
      <c r="S7" s="152" t="s">
        <v>27</v>
      </c>
      <c r="T7" s="342"/>
      <c r="U7" s="152" t="s">
        <v>24</v>
      </c>
      <c r="V7" s="152" t="s">
        <v>25</v>
      </c>
      <c r="W7" s="59" t="s">
        <v>28</v>
      </c>
      <c r="X7" s="63" t="s">
        <v>26</v>
      </c>
      <c r="Y7" s="62" t="s">
        <v>27</v>
      </c>
      <c r="Z7" s="342"/>
      <c r="AA7" s="62" t="s">
        <v>24</v>
      </c>
      <c r="AB7" s="62" t="s">
        <v>25</v>
      </c>
      <c r="AC7" s="61" t="s">
        <v>28</v>
      </c>
      <c r="AD7" s="151" t="s">
        <v>26</v>
      </c>
      <c r="AE7" s="152" t="s">
        <v>27</v>
      </c>
      <c r="AF7" s="342"/>
      <c r="AG7" s="152" t="s">
        <v>24</v>
      </c>
      <c r="AH7" s="152" t="s">
        <v>25</v>
      </c>
      <c r="AI7" s="59" t="s">
        <v>28</v>
      </c>
      <c r="AJ7" s="151" t="s">
        <v>26</v>
      </c>
      <c r="AK7" s="152" t="s">
        <v>27</v>
      </c>
      <c r="AL7" s="342"/>
      <c r="AM7" s="152" t="s">
        <v>24</v>
      </c>
      <c r="AN7" s="152" t="s">
        <v>25</v>
      </c>
      <c r="AO7" s="59" t="s">
        <v>28</v>
      </c>
      <c r="AP7" s="336"/>
    </row>
    <row r="8" spans="1:45" s="7" customFormat="1">
      <c r="A8" s="13">
        <v>1</v>
      </c>
      <c r="B8" s="30">
        <v>2</v>
      </c>
      <c r="C8" s="42">
        <v>3</v>
      </c>
      <c r="D8" s="11">
        <v>4</v>
      </c>
      <c r="E8" s="11">
        <v>5</v>
      </c>
      <c r="F8" s="14">
        <v>6</v>
      </c>
      <c r="G8" s="15">
        <v>7</v>
      </c>
      <c r="H8" s="11">
        <v>8</v>
      </c>
      <c r="I8" s="33">
        <v>9</v>
      </c>
      <c r="J8" s="11">
        <v>10</v>
      </c>
      <c r="K8" s="11">
        <v>11</v>
      </c>
      <c r="L8" s="15">
        <v>13</v>
      </c>
      <c r="M8" s="11">
        <v>14</v>
      </c>
      <c r="N8" s="33">
        <v>15</v>
      </c>
      <c r="O8" s="11">
        <v>16</v>
      </c>
      <c r="P8" s="11">
        <v>17</v>
      </c>
      <c r="Q8" s="12">
        <v>18</v>
      </c>
      <c r="R8" s="13">
        <v>19</v>
      </c>
      <c r="S8" s="11">
        <v>20</v>
      </c>
      <c r="T8" s="33">
        <v>21</v>
      </c>
      <c r="U8" s="11">
        <v>22</v>
      </c>
      <c r="V8" s="11">
        <v>23</v>
      </c>
      <c r="W8" s="14">
        <v>24</v>
      </c>
      <c r="X8" s="15">
        <v>25</v>
      </c>
      <c r="Y8" s="11">
        <v>26</v>
      </c>
      <c r="Z8" s="33">
        <v>27</v>
      </c>
      <c r="AA8" s="11">
        <v>28</v>
      </c>
      <c r="AB8" s="11">
        <v>29</v>
      </c>
      <c r="AC8" s="12">
        <v>30</v>
      </c>
      <c r="AD8" s="13">
        <v>31</v>
      </c>
      <c r="AE8" s="11">
        <v>32</v>
      </c>
      <c r="AF8" s="33">
        <v>33</v>
      </c>
      <c r="AG8" s="11">
        <v>34</v>
      </c>
      <c r="AH8" s="11">
        <v>35</v>
      </c>
      <c r="AI8" s="14">
        <v>36</v>
      </c>
      <c r="AJ8" s="13">
        <v>37</v>
      </c>
      <c r="AK8" s="11">
        <v>38</v>
      </c>
      <c r="AL8" s="33">
        <v>39</v>
      </c>
      <c r="AM8" s="11">
        <v>40</v>
      </c>
      <c r="AN8" s="11">
        <v>41</v>
      </c>
      <c r="AO8" s="14">
        <v>42</v>
      </c>
      <c r="AP8" s="15">
        <v>43</v>
      </c>
    </row>
    <row r="9" spans="1:45" s="7" customFormat="1" ht="17.25" customHeight="1">
      <c r="A9" s="178" t="s">
        <v>5</v>
      </c>
      <c r="B9" s="28"/>
      <c r="C9" s="43"/>
      <c r="D9" s="16"/>
      <c r="E9" s="16"/>
      <c r="F9" s="18"/>
      <c r="G9" s="16"/>
      <c r="H9" s="16"/>
      <c r="I9" s="16"/>
      <c r="J9" s="16"/>
      <c r="K9" s="16"/>
      <c r="L9" s="16"/>
      <c r="M9" s="16"/>
      <c r="N9" s="16"/>
      <c r="O9" s="16"/>
      <c r="P9" s="16"/>
      <c r="Q9" s="64"/>
      <c r="R9" s="17"/>
      <c r="S9" s="16"/>
      <c r="T9" s="16"/>
      <c r="U9" s="19"/>
      <c r="V9" s="16"/>
      <c r="W9" s="18"/>
      <c r="X9" s="16"/>
      <c r="Y9" s="16"/>
      <c r="Z9" s="16"/>
      <c r="AA9" s="16"/>
      <c r="AB9" s="16"/>
      <c r="AC9" s="16"/>
      <c r="AD9" s="17"/>
      <c r="AE9" s="16"/>
      <c r="AF9" s="16"/>
      <c r="AG9" s="16"/>
      <c r="AH9" s="16"/>
      <c r="AI9" s="18"/>
      <c r="AJ9" s="17"/>
      <c r="AK9" s="16"/>
      <c r="AL9" s="16"/>
      <c r="AM9" s="19"/>
      <c r="AN9" s="16"/>
      <c r="AO9" s="35"/>
      <c r="AP9" s="20"/>
    </row>
    <row r="10" spans="1:45" s="7" customFormat="1" ht="38.25" customHeight="1">
      <c r="A10" s="367">
        <v>1</v>
      </c>
      <c r="B10" s="322">
        <v>2136424</v>
      </c>
      <c r="C10" s="322" t="s">
        <v>128</v>
      </c>
      <c r="D10" s="307" t="s">
        <v>48</v>
      </c>
      <c r="E10" s="310">
        <v>51.24</v>
      </c>
      <c r="F10" s="257">
        <f>E10*1000*8</f>
        <v>409920</v>
      </c>
      <c r="G10" s="324" t="s">
        <v>49</v>
      </c>
      <c r="H10" s="212" t="s">
        <v>129</v>
      </c>
      <c r="I10" s="196" t="s">
        <v>7</v>
      </c>
      <c r="J10" s="65">
        <v>4.0999999999999996</v>
      </c>
      <c r="K10" s="53" t="s">
        <v>2</v>
      </c>
      <c r="L10" s="200" t="s">
        <v>55</v>
      </c>
      <c r="M10" s="198" t="s">
        <v>49</v>
      </c>
      <c r="N10" s="196" t="s">
        <v>7</v>
      </c>
      <c r="O10" s="65">
        <v>5</v>
      </c>
      <c r="P10" s="53" t="s">
        <v>2</v>
      </c>
      <c r="Q10" s="202">
        <f>O10*12315-Q12</f>
        <v>61510.6</v>
      </c>
      <c r="R10" s="200" t="s">
        <v>129</v>
      </c>
      <c r="S10" s="198" t="s">
        <v>51</v>
      </c>
      <c r="T10" s="196" t="s">
        <v>7</v>
      </c>
      <c r="U10" s="65">
        <v>2</v>
      </c>
      <c r="V10" s="53" t="s">
        <v>2</v>
      </c>
      <c r="W10" s="202">
        <f>U10*12315-W12</f>
        <v>24604.240000000002</v>
      </c>
      <c r="X10" s="200" t="s">
        <v>51</v>
      </c>
      <c r="Y10" s="198" t="s">
        <v>52</v>
      </c>
      <c r="Z10" s="196" t="s">
        <v>7</v>
      </c>
      <c r="AA10" s="65">
        <v>12.4</v>
      </c>
      <c r="AB10" s="53" t="s">
        <v>2</v>
      </c>
      <c r="AC10" s="202">
        <f>AA10*12315-AC12</f>
        <v>152546.288</v>
      </c>
      <c r="AD10" s="200" t="s">
        <v>130</v>
      </c>
      <c r="AE10" s="198" t="s">
        <v>131</v>
      </c>
      <c r="AF10" s="196" t="s">
        <v>7</v>
      </c>
      <c r="AG10" s="65">
        <v>1.3</v>
      </c>
      <c r="AH10" s="53" t="s">
        <v>2</v>
      </c>
      <c r="AI10" s="202">
        <f>AG10*12315-AI12</f>
        <v>15992.755999999999</v>
      </c>
      <c r="AJ10" s="139"/>
      <c r="AK10" s="135"/>
      <c r="AL10" s="53"/>
      <c r="AM10" s="65"/>
      <c r="AN10" s="53"/>
      <c r="AO10" s="22"/>
      <c r="AP10" s="32"/>
      <c r="AQ10" s="8"/>
      <c r="AR10" s="8"/>
    </row>
    <row r="11" spans="1:45" s="7" customFormat="1" ht="14.25" customHeight="1">
      <c r="A11" s="368"/>
      <c r="B11" s="323"/>
      <c r="C11" s="323"/>
      <c r="D11" s="308"/>
      <c r="E11" s="311"/>
      <c r="F11" s="258"/>
      <c r="G11" s="325"/>
      <c r="H11" s="213"/>
      <c r="I11" s="197"/>
      <c r="J11" s="65">
        <v>32800</v>
      </c>
      <c r="K11" s="53" t="s">
        <v>3</v>
      </c>
      <c r="L11" s="201"/>
      <c r="M11" s="199"/>
      <c r="N11" s="197"/>
      <c r="O11" s="65">
        <v>34720</v>
      </c>
      <c r="P11" s="53" t="s">
        <v>3</v>
      </c>
      <c r="Q11" s="203"/>
      <c r="R11" s="201"/>
      <c r="S11" s="199"/>
      <c r="T11" s="197"/>
      <c r="U11" s="65">
        <v>16000</v>
      </c>
      <c r="V11" s="53" t="s">
        <v>3</v>
      </c>
      <c r="W11" s="203"/>
      <c r="X11" s="201"/>
      <c r="Y11" s="199"/>
      <c r="Z11" s="197"/>
      <c r="AA11" s="65">
        <v>99200</v>
      </c>
      <c r="AB11" s="53" t="s">
        <v>3</v>
      </c>
      <c r="AC11" s="203"/>
      <c r="AD11" s="201"/>
      <c r="AE11" s="199"/>
      <c r="AF11" s="197"/>
      <c r="AG11" s="65">
        <v>10400</v>
      </c>
      <c r="AH11" s="53" t="s">
        <v>3</v>
      </c>
      <c r="AI11" s="203"/>
      <c r="AJ11" s="139"/>
      <c r="AK11" s="135"/>
      <c r="AL11" s="53"/>
      <c r="AM11" s="65"/>
      <c r="AN11" s="53"/>
      <c r="AO11" s="22"/>
      <c r="AP11" s="32"/>
      <c r="AQ11" s="8"/>
      <c r="AR11" s="8"/>
    </row>
    <row r="12" spans="1:45" s="7" customFormat="1" ht="15" customHeight="1">
      <c r="A12" s="368"/>
      <c r="B12" s="323"/>
      <c r="C12" s="323"/>
      <c r="D12" s="308"/>
      <c r="E12" s="311"/>
      <c r="F12" s="258"/>
      <c r="G12" s="325"/>
      <c r="H12" s="213"/>
      <c r="I12" s="196" t="s">
        <v>8</v>
      </c>
      <c r="J12" s="65">
        <v>4.0999999999999996</v>
      </c>
      <c r="K12" s="53" t="s">
        <v>2</v>
      </c>
      <c r="L12" s="201"/>
      <c r="M12" s="199"/>
      <c r="N12" s="196" t="s">
        <v>8</v>
      </c>
      <c r="O12" s="65">
        <v>5</v>
      </c>
      <c r="P12" s="53" t="s">
        <v>2</v>
      </c>
      <c r="Q12" s="202">
        <f>O12*12.88</f>
        <v>64.400000000000006</v>
      </c>
      <c r="R12" s="201"/>
      <c r="S12" s="199"/>
      <c r="T12" s="196" t="s">
        <v>8</v>
      </c>
      <c r="U12" s="65">
        <v>2</v>
      </c>
      <c r="V12" s="53" t="s">
        <v>2</v>
      </c>
      <c r="W12" s="202">
        <f>U12*12.88</f>
        <v>25.76</v>
      </c>
      <c r="X12" s="201"/>
      <c r="Y12" s="199"/>
      <c r="Z12" s="196" t="s">
        <v>8</v>
      </c>
      <c r="AA12" s="65">
        <v>12.4</v>
      </c>
      <c r="AB12" s="53" t="s">
        <v>2</v>
      </c>
      <c r="AC12" s="202">
        <f>AA12*12.88</f>
        <v>159.71200000000002</v>
      </c>
      <c r="AD12" s="201"/>
      <c r="AE12" s="199"/>
      <c r="AF12" s="196" t="s">
        <v>8</v>
      </c>
      <c r="AG12" s="65">
        <v>1.3</v>
      </c>
      <c r="AH12" s="53" t="s">
        <v>2</v>
      </c>
      <c r="AI12" s="202">
        <f>AG12*12.88</f>
        <v>16.744000000000003</v>
      </c>
      <c r="AJ12" s="139"/>
      <c r="AK12" s="135"/>
      <c r="AL12" s="53"/>
      <c r="AM12" s="65"/>
      <c r="AN12" s="53"/>
      <c r="AO12" s="22"/>
      <c r="AP12" s="32"/>
      <c r="AQ12" s="8"/>
      <c r="AR12" s="8"/>
    </row>
    <row r="13" spans="1:45" s="7" customFormat="1" ht="15.75" customHeight="1">
      <c r="A13" s="368"/>
      <c r="B13" s="323"/>
      <c r="C13" s="323"/>
      <c r="D13" s="308"/>
      <c r="E13" s="311"/>
      <c r="F13" s="258"/>
      <c r="G13" s="325"/>
      <c r="H13" s="213"/>
      <c r="I13" s="197"/>
      <c r="J13" s="65">
        <v>451</v>
      </c>
      <c r="K13" s="53" t="s">
        <v>3</v>
      </c>
      <c r="L13" s="201"/>
      <c r="M13" s="199"/>
      <c r="N13" s="197"/>
      <c r="O13" s="65">
        <v>545.6</v>
      </c>
      <c r="P13" s="53" t="s">
        <v>3</v>
      </c>
      <c r="Q13" s="203"/>
      <c r="R13" s="201"/>
      <c r="S13" s="199"/>
      <c r="T13" s="197"/>
      <c r="U13" s="65">
        <v>220</v>
      </c>
      <c r="V13" s="53" t="s">
        <v>3</v>
      </c>
      <c r="W13" s="203"/>
      <c r="X13" s="201"/>
      <c r="Y13" s="199"/>
      <c r="Z13" s="197"/>
      <c r="AA13" s="65">
        <v>1364</v>
      </c>
      <c r="AB13" s="53" t="s">
        <v>3</v>
      </c>
      <c r="AC13" s="203"/>
      <c r="AD13" s="201"/>
      <c r="AE13" s="199"/>
      <c r="AF13" s="197"/>
      <c r="AG13" s="65">
        <v>143</v>
      </c>
      <c r="AH13" s="53" t="s">
        <v>3</v>
      </c>
      <c r="AI13" s="203"/>
      <c r="AJ13" s="139"/>
      <c r="AK13" s="135"/>
      <c r="AL13" s="53"/>
      <c r="AM13" s="65"/>
      <c r="AN13" s="53"/>
      <c r="AO13" s="22"/>
      <c r="AP13" s="32"/>
      <c r="AQ13" s="8"/>
      <c r="AR13" s="8"/>
    </row>
    <row r="14" spans="1:45" s="7" customFormat="1" ht="37.5" customHeight="1">
      <c r="A14" s="368"/>
      <c r="B14" s="323"/>
      <c r="C14" s="323"/>
      <c r="D14" s="308"/>
      <c r="E14" s="311"/>
      <c r="F14" s="258"/>
      <c r="G14" s="325"/>
      <c r="H14" s="213"/>
      <c r="I14" s="147" t="s">
        <v>114</v>
      </c>
      <c r="J14" s="65">
        <v>304</v>
      </c>
      <c r="K14" s="53" t="s">
        <v>117</v>
      </c>
      <c r="L14" s="205"/>
      <c r="M14" s="204"/>
      <c r="N14" s="51" t="s">
        <v>114</v>
      </c>
      <c r="O14" s="65">
        <v>0</v>
      </c>
      <c r="P14" s="53" t="s">
        <v>117</v>
      </c>
      <c r="Q14" s="21"/>
      <c r="R14" s="205"/>
      <c r="S14" s="204"/>
      <c r="T14" s="147" t="s">
        <v>114</v>
      </c>
      <c r="U14" s="65">
        <v>0</v>
      </c>
      <c r="V14" s="53" t="s">
        <v>117</v>
      </c>
      <c r="W14" s="9"/>
      <c r="X14" s="205"/>
      <c r="Y14" s="204"/>
      <c r="Z14" s="51" t="s">
        <v>114</v>
      </c>
      <c r="AA14" s="65">
        <v>0</v>
      </c>
      <c r="AB14" s="53" t="s">
        <v>117</v>
      </c>
      <c r="AC14" s="21"/>
      <c r="AD14" s="205"/>
      <c r="AE14" s="204"/>
      <c r="AF14" s="147" t="s">
        <v>114</v>
      </c>
      <c r="AG14" s="65">
        <v>0</v>
      </c>
      <c r="AH14" s="53" t="s">
        <v>117</v>
      </c>
      <c r="AI14" s="9"/>
      <c r="AJ14" s="139"/>
      <c r="AK14" s="135"/>
      <c r="AL14" s="53"/>
      <c r="AM14" s="65"/>
      <c r="AN14" s="53"/>
      <c r="AO14" s="22"/>
      <c r="AP14" s="32"/>
      <c r="AQ14" s="8"/>
      <c r="AR14" s="8"/>
    </row>
    <row r="15" spans="1:45" s="7" customFormat="1" ht="12.75" customHeight="1">
      <c r="A15" s="368"/>
      <c r="B15" s="323"/>
      <c r="C15" s="323"/>
      <c r="D15" s="308"/>
      <c r="E15" s="311"/>
      <c r="F15" s="258"/>
      <c r="G15" s="245" t="s">
        <v>131</v>
      </c>
      <c r="H15" s="247" t="s">
        <v>132</v>
      </c>
      <c r="I15" s="249" t="s">
        <v>7</v>
      </c>
      <c r="J15" s="183">
        <v>2.9</v>
      </c>
      <c r="K15" s="184" t="s">
        <v>2</v>
      </c>
      <c r="L15" s="133"/>
      <c r="M15" s="130"/>
      <c r="N15" s="31"/>
      <c r="O15" s="65"/>
      <c r="P15" s="53"/>
      <c r="Q15" s="45"/>
      <c r="R15" s="200" t="s">
        <v>54</v>
      </c>
      <c r="S15" s="198" t="s">
        <v>55</v>
      </c>
      <c r="T15" s="196" t="s">
        <v>7</v>
      </c>
      <c r="U15" s="65">
        <v>4.5</v>
      </c>
      <c r="V15" s="53" t="s">
        <v>2</v>
      </c>
      <c r="W15" s="202">
        <f>U15*12315-W17</f>
        <v>55359.54</v>
      </c>
      <c r="X15" s="134"/>
      <c r="Y15" s="135"/>
      <c r="Z15" s="53"/>
      <c r="AA15" s="65"/>
      <c r="AB15" s="53"/>
      <c r="AC15" s="21"/>
      <c r="AD15" s="200" t="s">
        <v>52</v>
      </c>
      <c r="AE15" s="198" t="s">
        <v>53</v>
      </c>
      <c r="AF15" s="196" t="s">
        <v>7</v>
      </c>
      <c r="AG15" s="65">
        <v>5.8</v>
      </c>
      <c r="AH15" s="53" t="s">
        <v>2</v>
      </c>
      <c r="AI15" s="202">
        <f>AG15*12315-AI17</f>
        <v>71352.296000000002</v>
      </c>
      <c r="AJ15" s="139"/>
      <c r="AK15" s="135"/>
      <c r="AL15" s="53"/>
      <c r="AM15" s="65"/>
      <c r="AN15" s="53"/>
      <c r="AO15" s="22"/>
      <c r="AP15" s="32"/>
      <c r="AQ15" s="8"/>
      <c r="AR15" s="8"/>
    </row>
    <row r="16" spans="1:45" s="7" customFormat="1" ht="17.25" customHeight="1">
      <c r="A16" s="368"/>
      <c r="B16" s="323"/>
      <c r="C16" s="323"/>
      <c r="D16" s="308"/>
      <c r="E16" s="311"/>
      <c r="F16" s="258"/>
      <c r="G16" s="246"/>
      <c r="H16" s="248"/>
      <c r="I16" s="250"/>
      <c r="J16" s="183">
        <v>23200</v>
      </c>
      <c r="K16" s="184" t="s">
        <v>3</v>
      </c>
      <c r="L16" s="133"/>
      <c r="M16" s="130"/>
      <c r="N16" s="31"/>
      <c r="O16" s="65"/>
      <c r="P16" s="53"/>
      <c r="Q16" s="45"/>
      <c r="R16" s="201"/>
      <c r="S16" s="199"/>
      <c r="T16" s="197"/>
      <c r="U16" s="65">
        <v>35920</v>
      </c>
      <c r="V16" s="53" t="s">
        <v>3</v>
      </c>
      <c r="W16" s="203"/>
      <c r="X16" s="134"/>
      <c r="Y16" s="135"/>
      <c r="Z16" s="53"/>
      <c r="AA16" s="65"/>
      <c r="AB16" s="53"/>
      <c r="AC16" s="21"/>
      <c r="AD16" s="201"/>
      <c r="AE16" s="199"/>
      <c r="AF16" s="197"/>
      <c r="AG16" s="65">
        <v>46400</v>
      </c>
      <c r="AH16" s="53" t="s">
        <v>3</v>
      </c>
      <c r="AI16" s="203"/>
      <c r="AJ16" s="139"/>
      <c r="AK16" s="135"/>
      <c r="AL16" s="53"/>
      <c r="AM16" s="65"/>
      <c r="AN16" s="53"/>
      <c r="AO16" s="22"/>
      <c r="AP16" s="32"/>
      <c r="AQ16" s="8"/>
      <c r="AR16" s="8"/>
    </row>
    <row r="17" spans="1:44" s="7" customFormat="1" ht="15" customHeight="1">
      <c r="A17" s="368"/>
      <c r="B17" s="323"/>
      <c r="C17" s="323"/>
      <c r="D17" s="308"/>
      <c r="E17" s="311"/>
      <c r="F17" s="258"/>
      <c r="G17" s="246"/>
      <c r="H17" s="248"/>
      <c r="I17" s="249" t="s">
        <v>8</v>
      </c>
      <c r="J17" s="183">
        <v>2.9</v>
      </c>
      <c r="K17" s="184" t="s">
        <v>2</v>
      </c>
      <c r="L17" s="133"/>
      <c r="M17" s="130"/>
      <c r="N17" s="31"/>
      <c r="O17" s="65"/>
      <c r="P17" s="53"/>
      <c r="Q17" s="45"/>
      <c r="R17" s="201"/>
      <c r="S17" s="199"/>
      <c r="T17" s="196" t="s">
        <v>8</v>
      </c>
      <c r="U17" s="65">
        <v>4.5</v>
      </c>
      <c r="V17" s="53" t="s">
        <v>2</v>
      </c>
      <c r="W17" s="202">
        <f>U17*12.88</f>
        <v>57.96</v>
      </c>
      <c r="X17" s="134"/>
      <c r="Y17" s="135"/>
      <c r="Z17" s="53"/>
      <c r="AA17" s="65"/>
      <c r="AB17" s="53"/>
      <c r="AC17" s="21"/>
      <c r="AD17" s="201"/>
      <c r="AE17" s="199"/>
      <c r="AF17" s="196" t="s">
        <v>8</v>
      </c>
      <c r="AG17" s="65">
        <v>5.8</v>
      </c>
      <c r="AH17" s="53" t="s">
        <v>2</v>
      </c>
      <c r="AI17" s="202">
        <f>AG17*12.88</f>
        <v>74.704000000000008</v>
      </c>
      <c r="AJ17" s="139"/>
      <c r="AK17" s="135"/>
      <c r="AL17" s="53"/>
      <c r="AM17" s="65"/>
      <c r="AN17" s="53"/>
      <c r="AO17" s="22"/>
      <c r="AP17" s="32"/>
      <c r="AQ17" s="8"/>
      <c r="AR17" s="8"/>
    </row>
    <row r="18" spans="1:44" s="7" customFormat="1" ht="15" customHeight="1">
      <c r="A18" s="368"/>
      <c r="B18" s="323"/>
      <c r="C18" s="323"/>
      <c r="D18" s="308"/>
      <c r="E18" s="311"/>
      <c r="F18" s="258"/>
      <c r="G18" s="246"/>
      <c r="H18" s="248"/>
      <c r="I18" s="250"/>
      <c r="J18" s="183">
        <v>319</v>
      </c>
      <c r="K18" s="184" t="s">
        <v>3</v>
      </c>
      <c r="L18" s="133"/>
      <c r="M18" s="130"/>
      <c r="N18" s="31"/>
      <c r="O18" s="65"/>
      <c r="P18" s="53"/>
      <c r="Q18" s="45"/>
      <c r="R18" s="201"/>
      <c r="S18" s="199"/>
      <c r="T18" s="197"/>
      <c r="U18" s="65">
        <v>493</v>
      </c>
      <c r="V18" s="53" t="s">
        <v>3</v>
      </c>
      <c r="W18" s="203"/>
      <c r="X18" s="134"/>
      <c r="Y18" s="135"/>
      <c r="Z18" s="53"/>
      <c r="AA18" s="65"/>
      <c r="AB18" s="53"/>
      <c r="AC18" s="21"/>
      <c r="AD18" s="201"/>
      <c r="AE18" s="199"/>
      <c r="AF18" s="197"/>
      <c r="AG18" s="65">
        <v>638</v>
      </c>
      <c r="AH18" s="53" t="s">
        <v>3</v>
      </c>
      <c r="AI18" s="203"/>
      <c r="AJ18" s="139"/>
      <c r="AK18" s="135"/>
      <c r="AL18" s="53"/>
      <c r="AM18" s="65"/>
      <c r="AN18" s="53"/>
      <c r="AO18" s="22"/>
      <c r="AP18" s="32"/>
      <c r="AQ18" s="8"/>
      <c r="AR18" s="8"/>
    </row>
    <row r="19" spans="1:44" s="7" customFormat="1" ht="25.5" customHeight="1">
      <c r="A19" s="200">
        <v>2</v>
      </c>
      <c r="B19" s="327">
        <v>2136090</v>
      </c>
      <c r="C19" s="316" t="s">
        <v>134</v>
      </c>
      <c r="D19" s="198" t="s">
        <v>63</v>
      </c>
      <c r="E19" s="318">
        <v>244.8</v>
      </c>
      <c r="F19" s="251">
        <f>E19*1000*8</f>
        <v>1958400</v>
      </c>
      <c r="G19" s="324" t="s">
        <v>64</v>
      </c>
      <c r="H19" s="212" t="s">
        <v>65</v>
      </c>
      <c r="I19" s="196" t="s">
        <v>7</v>
      </c>
      <c r="J19" s="65">
        <v>9</v>
      </c>
      <c r="K19" s="53" t="s">
        <v>2</v>
      </c>
      <c r="L19" s="133"/>
      <c r="M19" s="130"/>
      <c r="N19" s="31"/>
      <c r="O19" s="65"/>
      <c r="P19" s="53"/>
      <c r="Q19" s="45"/>
      <c r="R19" s="200" t="s">
        <v>73</v>
      </c>
      <c r="S19" s="198" t="s">
        <v>118</v>
      </c>
      <c r="T19" s="196" t="s">
        <v>7</v>
      </c>
      <c r="U19" s="65">
        <v>4.9000000000000004</v>
      </c>
      <c r="V19" s="53" t="s">
        <v>2</v>
      </c>
      <c r="W19" s="202">
        <f>U19*12315-W21</f>
        <v>60280.388000000006</v>
      </c>
      <c r="X19" s="200" t="s">
        <v>163</v>
      </c>
      <c r="Y19" s="198" t="s">
        <v>164</v>
      </c>
      <c r="Z19" s="196" t="s">
        <v>7</v>
      </c>
      <c r="AA19" s="65">
        <v>5</v>
      </c>
      <c r="AB19" s="53" t="s">
        <v>2</v>
      </c>
      <c r="AC19" s="202">
        <f>AA19*12315-AC21</f>
        <v>61510.6</v>
      </c>
      <c r="AD19" s="200" t="s">
        <v>135</v>
      </c>
      <c r="AE19" s="198" t="s">
        <v>66</v>
      </c>
      <c r="AF19" s="196" t="s">
        <v>7</v>
      </c>
      <c r="AG19" s="65">
        <v>4.3</v>
      </c>
      <c r="AH19" s="53" t="s">
        <v>2</v>
      </c>
      <c r="AI19" s="202">
        <f>AG19*12315-AI21</f>
        <v>52899.116000000002</v>
      </c>
      <c r="AJ19" s="200" t="s">
        <v>67</v>
      </c>
      <c r="AK19" s="198" t="s">
        <v>68</v>
      </c>
      <c r="AL19" s="196" t="s">
        <v>7</v>
      </c>
      <c r="AM19" s="65">
        <v>5</v>
      </c>
      <c r="AN19" s="53" t="s">
        <v>2</v>
      </c>
      <c r="AO19" s="202">
        <f>AM19*12315-AO21</f>
        <v>61510.6</v>
      </c>
      <c r="AP19" s="32"/>
      <c r="AQ19" s="8"/>
      <c r="AR19" s="8"/>
    </row>
    <row r="20" spans="1:44" s="7" customFormat="1" ht="14.25" customHeight="1">
      <c r="A20" s="201"/>
      <c r="B20" s="328"/>
      <c r="C20" s="317"/>
      <c r="D20" s="199"/>
      <c r="E20" s="319"/>
      <c r="F20" s="252"/>
      <c r="G20" s="325"/>
      <c r="H20" s="213"/>
      <c r="I20" s="197"/>
      <c r="J20" s="65">
        <v>72000</v>
      </c>
      <c r="K20" s="53" t="s">
        <v>3</v>
      </c>
      <c r="L20" s="133"/>
      <c r="M20" s="130"/>
      <c r="N20" s="31"/>
      <c r="O20" s="65"/>
      <c r="P20" s="53"/>
      <c r="Q20" s="45"/>
      <c r="R20" s="201"/>
      <c r="S20" s="199"/>
      <c r="T20" s="197"/>
      <c r="U20" s="65">
        <v>39200</v>
      </c>
      <c r="V20" s="53" t="s">
        <v>3</v>
      </c>
      <c r="W20" s="203"/>
      <c r="X20" s="201"/>
      <c r="Y20" s="199"/>
      <c r="Z20" s="197"/>
      <c r="AA20" s="65">
        <v>40000</v>
      </c>
      <c r="AB20" s="53" t="s">
        <v>3</v>
      </c>
      <c r="AC20" s="203"/>
      <c r="AD20" s="201"/>
      <c r="AE20" s="199"/>
      <c r="AF20" s="197"/>
      <c r="AG20" s="65">
        <v>34400</v>
      </c>
      <c r="AH20" s="53" t="s">
        <v>3</v>
      </c>
      <c r="AI20" s="203"/>
      <c r="AJ20" s="201"/>
      <c r="AK20" s="199"/>
      <c r="AL20" s="197"/>
      <c r="AM20" s="65">
        <v>40000</v>
      </c>
      <c r="AN20" s="53" t="s">
        <v>3</v>
      </c>
      <c r="AO20" s="203"/>
      <c r="AP20" s="32"/>
      <c r="AQ20" s="8"/>
      <c r="AR20" s="8"/>
    </row>
    <row r="21" spans="1:44" s="7" customFormat="1" ht="15.75" customHeight="1">
      <c r="A21" s="201"/>
      <c r="B21" s="328"/>
      <c r="C21" s="317"/>
      <c r="D21" s="199"/>
      <c r="E21" s="319"/>
      <c r="F21" s="252"/>
      <c r="G21" s="325"/>
      <c r="H21" s="213"/>
      <c r="I21" s="196" t="s">
        <v>8</v>
      </c>
      <c r="J21" s="65">
        <v>9</v>
      </c>
      <c r="K21" s="53" t="s">
        <v>2</v>
      </c>
      <c r="L21" s="133"/>
      <c r="M21" s="130"/>
      <c r="N21" s="31"/>
      <c r="O21" s="65"/>
      <c r="P21" s="53"/>
      <c r="Q21" s="45"/>
      <c r="R21" s="201"/>
      <c r="S21" s="199"/>
      <c r="T21" s="196" t="s">
        <v>8</v>
      </c>
      <c r="U21" s="65">
        <v>4.9000000000000004</v>
      </c>
      <c r="V21" s="53" t="s">
        <v>2</v>
      </c>
      <c r="W21" s="202">
        <f>U21*12.88</f>
        <v>63.112000000000009</v>
      </c>
      <c r="X21" s="201"/>
      <c r="Y21" s="199"/>
      <c r="Z21" s="196" t="s">
        <v>8</v>
      </c>
      <c r="AA21" s="65">
        <v>5</v>
      </c>
      <c r="AB21" s="53" t="s">
        <v>2</v>
      </c>
      <c r="AC21" s="202">
        <f>AA21*12.88</f>
        <v>64.400000000000006</v>
      </c>
      <c r="AD21" s="201"/>
      <c r="AE21" s="199"/>
      <c r="AF21" s="196" t="s">
        <v>8</v>
      </c>
      <c r="AG21" s="65">
        <v>4.3</v>
      </c>
      <c r="AH21" s="53" t="s">
        <v>2</v>
      </c>
      <c r="AI21" s="202">
        <f>AG21*12.88</f>
        <v>55.384</v>
      </c>
      <c r="AJ21" s="201"/>
      <c r="AK21" s="199"/>
      <c r="AL21" s="196" t="s">
        <v>8</v>
      </c>
      <c r="AM21" s="65">
        <v>5</v>
      </c>
      <c r="AN21" s="53" t="s">
        <v>2</v>
      </c>
      <c r="AO21" s="202">
        <f>AM21*12.88</f>
        <v>64.400000000000006</v>
      </c>
      <c r="AP21" s="32"/>
      <c r="AQ21" s="8"/>
      <c r="AR21" s="8"/>
    </row>
    <row r="22" spans="1:44" s="7" customFormat="1" ht="14.25" customHeight="1">
      <c r="A22" s="201"/>
      <c r="B22" s="328"/>
      <c r="C22" s="317"/>
      <c r="D22" s="199"/>
      <c r="E22" s="319"/>
      <c r="F22" s="252"/>
      <c r="G22" s="325"/>
      <c r="H22" s="213"/>
      <c r="I22" s="197"/>
      <c r="J22" s="65">
        <v>990</v>
      </c>
      <c r="K22" s="53" t="s">
        <v>3</v>
      </c>
      <c r="L22" s="133"/>
      <c r="M22" s="130"/>
      <c r="N22" s="31"/>
      <c r="O22" s="65"/>
      <c r="P22" s="53"/>
      <c r="Q22" s="45"/>
      <c r="R22" s="201"/>
      <c r="S22" s="199"/>
      <c r="T22" s="197"/>
      <c r="U22" s="65">
        <v>539</v>
      </c>
      <c r="V22" s="53" t="s">
        <v>3</v>
      </c>
      <c r="W22" s="203"/>
      <c r="X22" s="201"/>
      <c r="Y22" s="199"/>
      <c r="Z22" s="197"/>
      <c r="AA22" s="65">
        <v>550</v>
      </c>
      <c r="AB22" s="53" t="s">
        <v>3</v>
      </c>
      <c r="AC22" s="203"/>
      <c r="AD22" s="201"/>
      <c r="AE22" s="199"/>
      <c r="AF22" s="197"/>
      <c r="AG22" s="65">
        <v>473</v>
      </c>
      <c r="AH22" s="53" t="s">
        <v>3</v>
      </c>
      <c r="AI22" s="203"/>
      <c r="AJ22" s="201"/>
      <c r="AK22" s="199"/>
      <c r="AL22" s="197"/>
      <c r="AM22" s="65">
        <v>550</v>
      </c>
      <c r="AN22" s="53" t="s">
        <v>3</v>
      </c>
      <c r="AO22" s="203"/>
      <c r="AP22" s="32"/>
      <c r="AQ22" s="8"/>
      <c r="AR22" s="8"/>
    </row>
    <row r="23" spans="1:44" s="7" customFormat="1" ht="34.5" customHeight="1">
      <c r="A23" s="201"/>
      <c r="B23" s="328"/>
      <c r="C23" s="317"/>
      <c r="D23" s="199"/>
      <c r="E23" s="319"/>
      <c r="F23" s="252"/>
      <c r="G23" s="325"/>
      <c r="H23" s="213"/>
      <c r="I23" s="147" t="s">
        <v>114</v>
      </c>
      <c r="J23" s="65">
        <v>1088</v>
      </c>
      <c r="K23" s="53" t="s">
        <v>117</v>
      </c>
      <c r="L23" s="133"/>
      <c r="M23" s="130"/>
      <c r="N23" s="53"/>
      <c r="O23" s="65"/>
      <c r="P23" s="53"/>
      <c r="Q23" s="45"/>
      <c r="R23" s="205"/>
      <c r="S23" s="204"/>
      <c r="T23" s="147" t="s">
        <v>114</v>
      </c>
      <c r="U23" s="65">
        <v>0</v>
      </c>
      <c r="V23" s="53" t="s">
        <v>117</v>
      </c>
      <c r="W23" s="9"/>
      <c r="X23" s="205"/>
      <c r="Y23" s="204"/>
      <c r="Z23" s="51" t="s">
        <v>114</v>
      </c>
      <c r="AA23" s="65">
        <v>0</v>
      </c>
      <c r="AB23" s="53" t="s">
        <v>117</v>
      </c>
      <c r="AC23" s="21"/>
      <c r="AD23" s="205"/>
      <c r="AE23" s="204"/>
      <c r="AF23" s="147" t="s">
        <v>114</v>
      </c>
      <c r="AG23" s="65"/>
      <c r="AH23" s="53" t="s">
        <v>117</v>
      </c>
      <c r="AI23" s="9"/>
      <c r="AJ23" s="205"/>
      <c r="AK23" s="204"/>
      <c r="AL23" s="147" t="s">
        <v>114</v>
      </c>
      <c r="AM23" s="65">
        <v>0</v>
      </c>
      <c r="AN23" s="53" t="s">
        <v>117</v>
      </c>
      <c r="AO23" s="9"/>
      <c r="AP23" s="32"/>
      <c r="AQ23" s="8"/>
      <c r="AR23" s="8"/>
    </row>
    <row r="24" spans="1:44" s="7" customFormat="1" ht="15" customHeight="1">
      <c r="A24" s="201"/>
      <c r="B24" s="328"/>
      <c r="C24" s="317"/>
      <c r="D24" s="199"/>
      <c r="E24" s="319"/>
      <c r="F24" s="252"/>
      <c r="G24" s="324" t="s">
        <v>159</v>
      </c>
      <c r="H24" s="212" t="s">
        <v>160</v>
      </c>
      <c r="I24" s="196" t="s">
        <v>7</v>
      </c>
      <c r="J24" s="65">
        <v>4.8</v>
      </c>
      <c r="K24" s="53" t="s">
        <v>2</v>
      </c>
      <c r="L24" s="200" t="s">
        <v>136</v>
      </c>
      <c r="M24" s="198" t="s">
        <v>135</v>
      </c>
      <c r="N24" s="196" t="s">
        <v>7</v>
      </c>
      <c r="O24" s="65">
        <v>5.5</v>
      </c>
      <c r="P24" s="53" t="s">
        <v>2</v>
      </c>
      <c r="Q24" s="202" t="e">
        <f>O24*12315-Q26-#REF!</f>
        <v>#REF!</v>
      </c>
      <c r="R24" s="200" t="s">
        <v>68</v>
      </c>
      <c r="S24" s="198" t="s">
        <v>69</v>
      </c>
      <c r="T24" s="196" t="s">
        <v>7</v>
      </c>
      <c r="U24" s="65">
        <v>8.9</v>
      </c>
      <c r="V24" s="53" t="s">
        <v>2</v>
      </c>
      <c r="W24" s="202" t="e">
        <f>U24*12315-W26-#REF!</f>
        <v>#REF!</v>
      </c>
      <c r="X24" s="200" t="s">
        <v>118</v>
      </c>
      <c r="Y24" s="198" t="s">
        <v>119</v>
      </c>
      <c r="Z24" s="196" t="s">
        <v>7</v>
      </c>
      <c r="AA24" s="65">
        <v>15</v>
      </c>
      <c r="AB24" s="53" t="s">
        <v>2</v>
      </c>
      <c r="AC24" s="202">
        <f>AA24*12315-AC26</f>
        <v>184531.8</v>
      </c>
      <c r="AD24" s="200" t="s">
        <v>70</v>
      </c>
      <c r="AE24" s="198" t="s">
        <v>71</v>
      </c>
      <c r="AF24" s="196" t="s">
        <v>7</v>
      </c>
      <c r="AG24" s="65">
        <v>5</v>
      </c>
      <c r="AH24" s="53" t="s">
        <v>2</v>
      </c>
      <c r="AI24" s="202">
        <f>AG24*12315-AI26</f>
        <v>61510.6</v>
      </c>
      <c r="AJ24" s="200" t="s">
        <v>66</v>
      </c>
      <c r="AK24" s="198" t="s">
        <v>62</v>
      </c>
      <c r="AL24" s="196" t="s">
        <v>7</v>
      </c>
      <c r="AM24" s="65">
        <v>5</v>
      </c>
      <c r="AN24" s="53" t="s">
        <v>2</v>
      </c>
      <c r="AO24" s="202">
        <f>AM24*12315-AO26</f>
        <v>61510.6</v>
      </c>
      <c r="AP24" s="32"/>
      <c r="AQ24" s="8"/>
      <c r="AR24" s="8"/>
    </row>
    <row r="25" spans="1:44" s="7" customFormat="1">
      <c r="A25" s="201"/>
      <c r="B25" s="328"/>
      <c r="C25" s="317"/>
      <c r="D25" s="199"/>
      <c r="E25" s="319"/>
      <c r="F25" s="252"/>
      <c r="G25" s="325"/>
      <c r="H25" s="213"/>
      <c r="I25" s="197"/>
      <c r="J25" s="65">
        <v>38400</v>
      </c>
      <c r="K25" s="53" t="s">
        <v>3</v>
      </c>
      <c r="L25" s="201"/>
      <c r="M25" s="199"/>
      <c r="N25" s="197"/>
      <c r="O25" s="65">
        <v>44000</v>
      </c>
      <c r="P25" s="53" t="s">
        <v>3</v>
      </c>
      <c r="Q25" s="203"/>
      <c r="R25" s="201"/>
      <c r="S25" s="199"/>
      <c r="T25" s="197"/>
      <c r="U25" s="65">
        <v>71040</v>
      </c>
      <c r="V25" s="53" t="s">
        <v>3</v>
      </c>
      <c r="W25" s="203"/>
      <c r="X25" s="201"/>
      <c r="Y25" s="199"/>
      <c r="Z25" s="197"/>
      <c r="AA25" s="65">
        <v>120000</v>
      </c>
      <c r="AB25" s="53" t="s">
        <v>3</v>
      </c>
      <c r="AC25" s="203"/>
      <c r="AD25" s="201"/>
      <c r="AE25" s="199"/>
      <c r="AF25" s="197"/>
      <c r="AG25" s="65">
        <v>40000</v>
      </c>
      <c r="AH25" s="53" t="s">
        <v>3</v>
      </c>
      <c r="AI25" s="203"/>
      <c r="AJ25" s="201"/>
      <c r="AK25" s="199"/>
      <c r="AL25" s="197"/>
      <c r="AM25" s="65">
        <v>40000</v>
      </c>
      <c r="AN25" s="53" t="s">
        <v>3</v>
      </c>
      <c r="AO25" s="203"/>
      <c r="AP25" s="32"/>
      <c r="AQ25" s="8"/>
      <c r="AR25" s="8"/>
    </row>
    <row r="26" spans="1:44" s="7" customFormat="1">
      <c r="A26" s="201"/>
      <c r="B26" s="328"/>
      <c r="C26" s="317"/>
      <c r="D26" s="199"/>
      <c r="E26" s="319"/>
      <c r="F26" s="252"/>
      <c r="G26" s="325"/>
      <c r="H26" s="213"/>
      <c r="I26" s="196" t="s">
        <v>8</v>
      </c>
      <c r="J26" s="65">
        <v>4.8</v>
      </c>
      <c r="K26" s="53" t="s">
        <v>2</v>
      </c>
      <c r="L26" s="201"/>
      <c r="M26" s="199"/>
      <c r="N26" s="196" t="s">
        <v>8</v>
      </c>
      <c r="O26" s="65">
        <v>5.5</v>
      </c>
      <c r="P26" s="53" t="s">
        <v>2</v>
      </c>
      <c r="Q26" s="202">
        <f>O26*38.64</f>
        <v>212.52</v>
      </c>
      <c r="R26" s="201"/>
      <c r="S26" s="199"/>
      <c r="T26" s="196" t="s">
        <v>8</v>
      </c>
      <c r="U26" s="65">
        <v>8.9</v>
      </c>
      <c r="V26" s="53" t="s">
        <v>2</v>
      </c>
      <c r="W26" s="202">
        <f>U26*38.64</f>
        <v>343.89600000000002</v>
      </c>
      <c r="X26" s="201"/>
      <c r="Y26" s="199"/>
      <c r="Z26" s="196" t="s">
        <v>8</v>
      </c>
      <c r="AA26" s="65">
        <v>15</v>
      </c>
      <c r="AB26" s="53" t="s">
        <v>2</v>
      </c>
      <c r="AC26" s="202">
        <f>AA26*12.88</f>
        <v>193.20000000000002</v>
      </c>
      <c r="AD26" s="201"/>
      <c r="AE26" s="199"/>
      <c r="AF26" s="196" t="s">
        <v>8</v>
      </c>
      <c r="AG26" s="65">
        <v>5</v>
      </c>
      <c r="AH26" s="53" t="s">
        <v>2</v>
      </c>
      <c r="AI26" s="202">
        <f>AG26*12.88</f>
        <v>64.400000000000006</v>
      </c>
      <c r="AJ26" s="201"/>
      <c r="AK26" s="199"/>
      <c r="AL26" s="196" t="s">
        <v>8</v>
      </c>
      <c r="AM26" s="65">
        <v>5</v>
      </c>
      <c r="AN26" s="53" t="s">
        <v>2</v>
      </c>
      <c r="AO26" s="202">
        <f>AM26*12.88</f>
        <v>64.400000000000006</v>
      </c>
      <c r="AP26" s="32"/>
      <c r="AQ26" s="8"/>
      <c r="AR26" s="8"/>
    </row>
    <row r="27" spans="1:44" s="7" customFormat="1">
      <c r="A27" s="201"/>
      <c r="B27" s="328"/>
      <c r="C27" s="317"/>
      <c r="D27" s="199"/>
      <c r="E27" s="319"/>
      <c r="F27" s="252"/>
      <c r="G27" s="325"/>
      <c r="H27" s="213"/>
      <c r="I27" s="197"/>
      <c r="J27" s="65">
        <v>528</v>
      </c>
      <c r="K27" s="53" t="s">
        <v>3</v>
      </c>
      <c r="L27" s="201"/>
      <c r="M27" s="199"/>
      <c r="N27" s="197"/>
      <c r="O27" s="65">
        <v>1595</v>
      </c>
      <c r="P27" s="53" t="s">
        <v>3</v>
      </c>
      <c r="Q27" s="203"/>
      <c r="R27" s="201"/>
      <c r="S27" s="199"/>
      <c r="T27" s="197"/>
      <c r="U27" s="65">
        <v>2575.1999999999998</v>
      </c>
      <c r="V27" s="53" t="s">
        <v>3</v>
      </c>
      <c r="W27" s="203"/>
      <c r="X27" s="201"/>
      <c r="Y27" s="199"/>
      <c r="Z27" s="197"/>
      <c r="AA27" s="65">
        <v>1650</v>
      </c>
      <c r="AB27" s="53" t="s">
        <v>3</v>
      </c>
      <c r="AC27" s="203"/>
      <c r="AD27" s="201"/>
      <c r="AE27" s="199"/>
      <c r="AF27" s="197"/>
      <c r="AG27" s="65">
        <v>550</v>
      </c>
      <c r="AH27" s="53" t="s">
        <v>3</v>
      </c>
      <c r="AI27" s="203"/>
      <c r="AJ27" s="201"/>
      <c r="AK27" s="199"/>
      <c r="AL27" s="197"/>
      <c r="AM27" s="65">
        <v>550</v>
      </c>
      <c r="AN27" s="53" t="s">
        <v>3</v>
      </c>
      <c r="AO27" s="203"/>
      <c r="AP27" s="32"/>
      <c r="AQ27" s="8"/>
      <c r="AR27" s="8"/>
    </row>
    <row r="28" spans="1:44" s="7" customFormat="1" ht="18.75" customHeight="1">
      <c r="A28" s="201"/>
      <c r="B28" s="328"/>
      <c r="C28" s="317"/>
      <c r="D28" s="199"/>
      <c r="E28" s="319"/>
      <c r="F28" s="252"/>
      <c r="G28" s="324" t="s">
        <v>72</v>
      </c>
      <c r="H28" s="212" t="s">
        <v>136</v>
      </c>
      <c r="I28" s="196" t="s">
        <v>7</v>
      </c>
      <c r="J28" s="65">
        <v>7.2</v>
      </c>
      <c r="K28" s="53" t="s">
        <v>2</v>
      </c>
      <c r="L28" s="200" t="s">
        <v>161</v>
      </c>
      <c r="M28" s="198" t="s">
        <v>159</v>
      </c>
      <c r="N28" s="196" t="s">
        <v>7</v>
      </c>
      <c r="O28" s="65">
        <v>6.3</v>
      </c>
      <c r="P28" s="53" t="s">
        <v>2</v>
      </c>
      <c r="Q28" s="202">
        <f>O28*12315-Q30-Q32</f>
        <v>77341.067999999999</v>
      </c>
      <c r="R28" s="200" t="s">
        <v>162</v>
      </c>
      <c r="S28" s="198" t="s">
        <v>161</v>
      </c>
      <c r="T28" s="196" t="s">
        <v>7</v>
      </c>
      <c r="U28" s="65">
        <v>7.4</v>
      </c>
      <c r="V28" s="53" t="s">
        <v>2</v>
      </c>
      <c r="W28" s="202">
        <f>U28*12315-W30-W32</f>
        <v>90845.063999999998</v>
      </c>
      <c r="X28" s="133"/>
      <c r="Y28" s="130"/>
      <c r="Z28" s="31"/>
      <c r="AA28" s="66"/>
      <c r="AB28" s="31"/>
      <c r="AC28" s="67"/>
      <c r="AD28" s="139"/>
      <c r="AE28" s="135"/>
      <c r="AF28" s="53"/>
      <c r="AG28" s="65"/>
      <c r="AH28" s="53"/>
      <c r="AI28" s="9"/>
      <c r="AJ28" s="139"/>
      <c r="AK28" s="135"/>
      <c r="AL28" s="53"/>
      <c r="AM28" s="65"/>
      <c r="AN28" s="53"/>
      <c r="AO28" s="22"/>
      <c r="AP28" s="32"/>
      <c r="AQ28" s="8"/>
      <c r="AR28" s="8"/>
    </row>
    <row r="29" spans="1:44" s="7" customFormat="1">
      <c r="A29" s="201"/>
      <c r="B29" s="328"/>
      <c r="C29" s="317"/>
      <c r="D29" s="199"/>
      <c r="E29" s="319"/>
      <c r="F29" s="252"/>
      <c r="G29" s="325"/>
      <c r="H29" s="213"/>
      <c r="I29" s="197"/>
      <c r="J29" s="65">
        <v>57600</v>
      </c>
      <c r="K29" s="53" t="s">
        <v>3</v>
      </c>
      <c r="L29" s="201"/>
      <c r="M29" s="199"/>
      <c r="N29" s="197"/>
      <c r="O29" s="65">
        <v>50400</v>
      </c>
      <c r="P29" s="53" t="s">
        <v>3</v>
      </c>
      <c r="Q29" s="203"/>
      <c r="R29" s="201"/>
      <c r="S29" s="199"/>
      <c r="T29" s="197"/>
      <c r="U29" s="65">
        <v>59200</v>
      </c>
      <c r="V29" s="53" t="s">
        <v>3</v>
      </c>
      <c r="W29" s="203"/>
      <c r="X29" s="133"/>
      <c r="Y29" s="130"/>
      <c r="Z29" s="31"/>
      <c r="AA29" s="66"/>
      <c r="AB29" s="31"/>
      <c r="AC29" s="67"/>
      <c r="AD29" s="139"/>
      <c r="AE29" s="135"/>
      <c r="AF29" s="53"/>
      <c r="AG29" s="65"/>
      <c r="AH29" s="53"/>
      <c r="AI29" s="9"/>
      <c r="AJ29" s="139"/>
      <c r="AK29" s="135"/>
      <c r="AL29" s="53"/>
      <c r="AM29" s="65"/>
      <c r="AN29" s="53"/>
      <c r="AO29" s="22"/>
      <c r="AP29" s="32"/>
      <c r="AQ29" s="8"/>
      <c r="AR29" s="8"/>
    </row>
    <row r="30" spans="1:44" s="7" customFormat="1">
      <c r="A30" s="201"/>
      <c r="B30" s="328"/>
      <c r="C30" s="317"/>
      <c r="D30" s="199"/>
      <c r="E30" s="319"/>
      <c r="F30" s="252"/>
      <c r="G30" s="325"/>
      <c r="H30" s="213"/>
      <c r="I30" s="196" t="s">
        <v>8</v>
      </c>
      <c r="J30" s="65">
        <v>7.2</v>
      </c>
      <c r="K30" s="53" t="s">
        <v>2</v>
      </c>
      <c r="L30" s="201"/>
      <c r="M30" s="199"/>
      <c r="N30" s="196" t="s">
        <v>8</v>
      </c>
      <c r="O30" s="65">
        <v>6.3</v>
      </c>
      <c r="P30" s="53" t="s">
        <v>2</v>
      </c>
      <c r="Q30" s="202">
        <f>O30*38.64</f>
        <v>243.43199999999999</v>
      </c>
      <c r="R30" s="201"/>
      <c r="S30" s="199"/>
      <c r="T30" s="196" t="s">
        <v>8</v>
      </c>
      <c r="U30" s="65">
        <v>7.4</v>
      </c>
      <c r="V30" s="53" t="s">
        <v>2</v>
      </c>
      <c r="W30" s="202">
        <f>U30*38.64</f>
        <v>285.93600000000004</v>
      </c>
      <c r="X30" s="133"/>
      <c r="Y30" s="130"/>
      <c r="Z30" s="31"/>
      <c r="AA30" s="66"/>
      <c r="AB30" s="31"/>
      <c r="AC30" s="67"/>
      <c r="AD30" s="139"/>
      <c r="AE30" s="135"/>
      <c r="AF30" s="53"/>
      <c r="AG30" s="65"/>
      <c r="AH30" s="53"/>
      <c r="AI30" s="9"/>
      <c r="AJ30" s="139"/>
      <c r="AK30" s="135"/>
      <c r="AL30" s="53"/>
      <c r="AM30" s="65"/>
      <c r="AN30" s="53"/>
      <c r="AO30" s="22"/>
      <c r="AP30" s="32"/>
      <c r="AQ30" s="8"/>
      <c r="AR30" s="8"/>
    </row>
    <row r="31" spans="1:44" s="7" customFormat="1">
      <c r="A31" s="201"/>
      <c r="B31" s="328"/>
      <c r="C31" s="317"/>
      <c r="D31" s="199"/>
      <c r="E31" s="319"/>
      <c r="F31" s="252"/>
      <c r="G31" s="325"/>
      <c r="H31" s="213"/>
      <c r="I31" s="197"/>
      <c r="J31" s="65">
        <v>792</v>
      </c>
      <c r="K31" s="53" t="s">
        <v>3</v>
      </c>
      <c r="L31" s="201"/>
      <c r="M31" s="199"/>
      <c r="N31" s="197"/>
      <c r="O31" s="65">
        <v>1827</v>
      </c>
      <c r="P31" s="53" t="s">
        <v>3</v>
      </c>
      <c r="Q31" s="203"/>
      <c r="R31" s="201"/>
      <c r="S31" s="199"/>
      <c r="T31" s="197"/>
      <c r="U31" s="65">
        <v>2146</v>
      </c>
      <c r="V31" s="53" t="s">
        <v>3</v>
      </c>
      <c r="W31" s="203"/>
      <c r="X31" s="133"/>
      <c r="Y31" s="130"/>
      <c r="Z31" s="31"/>
      <c r="AA31" s="66"/>
      <c r="AB31" s="31"/>
      <c r="AC31" s="67"/>
      <c r="AD31" s="139"/>
      <c r="AE31" s="135"/>
      <c r="AF31" s="53"/>
      <c r="AG31" s="65"/>
      <c r="AH31" s="53"/>
      <c r="AI31" s="9"/>
      <c r="AJ31" s="139"/>
      <c r="AK31" s="135"/>
      <c r="AL31" s="53"/>
      <c r="AM31" s="65"/>
      <c r="AN31" s="53"/>
      <c r="AO31" s="22"/>
      <c r="AP31" s="32"/>
      <c r="AQ31" s="8"/>
      <c r="AR31" s="8"/>
    </row>
    <row r="32" spans="1:44" s="7" customFormat="1" ht="29.25" customHeight="1">
      <c r="A32" s="201"/>
      <c r="B32" s="328"/>
      <c r="C32" s="317"/>
      <c r="D32" s="199"/>
      <c r="E32" s="319"/>
      <c r="F32" s="252"/>
      <c r="G32" s="325"/>
      <c r="H32" s="213"/>
      <c r="I32" s="147" t="s">
        <v>114</v>
      </c>
      <c r="J32" s="56">
        <v>520</v>
      </c>
      <c r="K32" s="53" t="s">
        <v>117</v>
      </c>
      <c r="L32" s="205"/>
      <c r="M32" s="204"/>
      <c r="N32" s="146" t="s">
        <v>114</v>
      </c>
      <c r="O32" s="65"/>
      <c r="P32" s="53" t="s">
        <v>117</v>
      </c>
      <c r="Q32" s="21">
        <f>O32*3.5</f>
        <v>0</v>
      </c>
      <c r="R32" s="205"/>
      <c r="S32" s="204"/>
      <c r="T32" s="147" t="s">
        <v>114</v>
      </c>
      <c r="U32" s="65"/>
      <c r="V32" s="53" t="s">
        <v>117</v>
      </c>
      <c r="W32" s="50">
        <f>U32*3.5</f>
        <v>0</v>
      </c>
      <c r="X32" s="133"/>
      <c r="Y32" s="130"/>
      <c r="Z32" s="31"/>
      <c r="AA32" s="66"/>
      <c r="AB32" s="31"/>
      <c r="AC32" s="67"/>
      <c r="AD32" s="139"/>
      <c r="AE32" s="135"/>
      <c r="AF32" s="53"/>
      <c r="AG32" s="65"/>
      <c r="AH32" s="53"/>
      <c r="AI32" s="9"/>
      <c r="AJ32" s="139"/>
      <c r="AK32" s="135"/>
      <c r="AL32" s="53"/>
      <c r="AM32" s="65"/>
      <c r="AN32" s="53"/>
      <c r="AO32" s="22"/>
      <c r="AP32" s="32"/>
      <c r="AQ32" s="8"/>
      <c r="AR32" s="8"/>
    </row>
    <row r="33" spans="1:44" s="7" customFormat="1" ht="15.75" customHeight="1">
      <c r="A33" s="298">
        <v>3</v>
      </c>
      <c r="B33" s="320">
        <v>2136537</v>
      </c>
      <c r="C33" s="329" t="s">
        <v>167</v>
      </c>
      <c r="D33" s="307" t="s">
        <v>76</v>
      </c>
      <c r="E33" s="310">
        <v>83.97</v>
      </c>
      <c r="F33" s="257">
        <f t="shared" ref="F33:F38" si="0">E33*1000*8</f>
        <v>671760</v>
      </c>
      <c r="G33" s="245" t="s">
        <v>77</v>
      </c>
      <c r="H33" s="247" t="s">
        <v>125</v>
      </c>
      <c r="I33" s="249" t="s">
        <v>7</v>
      </c>
      <c r="J33" s="183">
        <v>5</v>
      </c>
      <c r="K33" s="184" t="s">
        <v>2</v>
      </c>
      <c r="L33" s="200" t="s">
        <v>125</v>
      </c>
      <c r="M33" s="198" t="s">
        <v>137</v>
      </c>
      <c r="N33" s="196" t="s">
        <v>7</v>
      </c>
      <c r="O33" s="65">
        <v>7.1</v>
      </c>
      <c r="P33" s="53" t="s">
        <v>2</v>
      </c>
      <c r="Q33" s="202">
        <f>O33*12315-Q35</f>
        <v>87162.156000000003</v>
      </c>
      <c r="R33" s="200" t="s">
        <v>137</v>
      </c>
      <c r="S33" s="198" t="s">
        <v>138</v>
      </c>
      <c r="T33" s="196" t="s">
        <v>7</v>
      </c>
      <c r="U33" s="65">
        <v>11.5</v>
      </c>
      <c r="V33" s="53" t="s">
        <v>2</v>
      </c>
      <c r="W33" s="202">
        <f>U33*12315-W35</f>
        <v>141474.38</v>
      </c>
      <c r="X33" s="200" t="s">
        <v>138</v>
      </c>
      <c r="Y33" s="198" t="s">
        <v>139</v>
      </c>
      <c r="Z33" s="196" t="s">
        <v>7</v>
      </c>
      <c r="AA33" s="65">
        <v>3.5</v>
      </c>
      <c r="AB33" s="53" t="s">
        <v>2</v>
      </c>
      <c r="AC33" s="202">
        <f>AA33*12315-AC35</f>
        <v>43057.42</v>
      </c>
      <c r="AD33" s="200" t="s">
        <v>139</v>
      </c>
      <c r="AE33" s="198" t="s">
        <v>78</v>
      </c>
      <c r="AF33" s="196" t="s">
        <v>7</v>
      </c>
      <c r="AG33" s="65">
        <v>2.9</v>
      </c>
      <c r="AH33" s="53" t="s">
        <v>2</v>
      </c>
      <c r="AI33" s="202">
        <f>AG33*12315-AI35</f>
        <v>35676.148000000001</v>
      </c>
      <c r="AJ33" s="139"/>
      <c r="AK33" s="135"/>
      <c r="AL33" s="31"/>
      <c r="AM33" s="65"/>
      <c r="AN33" s="53"/>
      <c r="AO33" s="46"/>
      <c r="AP33" s="32"/>
      <c r="AQ33" s="8"/>
      <c r="AR33" s="8"/>
    </row>
    <row r="34" spans="1:44" s="7" customFormat="1">
      <c r="A34" s="299"/>
      <c r="B34" s="321"/>
      <c r="C34" s="330"/>
      <c r="D34" s="308"/>
      <c r="E34" s="311"/>
      <c r="F34" s="258"/>
      <c r="G34" s="246"/>
      <c r="H34" s="248"/>
      <c r="I34" s="250"/>
      <c r="J34" s="183">
        <v>40000</v>
      </c>
      <c r="K34" s="184" t="s">
        <v>3</v>
      </c>
      <c r="L34" s="201"/>
      <c r="M34" s="199"/>
      <c r="N34" s="197"/>
      <c r="O34" s="65">
        <v>56800</v>
      </c>
      <c r="P34" s="53" t="s">
        <v>3</v>
      </c>
      <c r="Q34" s="203"/>
      <c r="R34" s="201"/>
      <c r="S34" s="199"/>
      <c r="T34" s="197"/>
      <c r="U34" s="65">
        <v>92000</v>
      </c>
      <c r="V34" s="53" t="s">
        <v>3</v>
      </c>
      <c r="W34" s="203"/>
      <c r="X34" s="201"/>
      <c r="Y34" s="199"/>
      <c r="Z34" s="197"/>
      <c r="AA34" s="65">
        <v>28000</v>
      </c>
      <c r="AB34" s="53" t="s">
        <v>3</v>
      </c>
      <c r="AC34" s="203"/>
      <c r="AD34" s="201"/>
      <c r="AE34" s="199"/>
      <c r="AF34" s="197"/>
      <c r="AG34" s="65">
        <v>23200</v>
      </c>
      <c r="AH34" s="53" t="s">
        <v>3</v>
      </c>
      <c r="AI34" s="203"/>
      <c r="AJ34" s="139"/>
      <c r="AK34" s="135"/>
      <c r="AL34" s="31"/>
      <c r="AM34" s="65"/>
      <c r="AN34" s="53"/>
      <c r="AO34" s="46"/>
      <c r="AP34" s="32"/>
      <c r="AQ34" s="8"/>
      <c r="AR34" s="8"/>
    </row>
    <row r="35" spans="1:44" s="7" customFormat="1">
      <c r="A35" s="299"/>
      <c r="B35" s="321"/>
      <c r="C35" s="330"/>
      <c r="D35" s="308"/>
      <c r="E35" s="311"/>
      <c r="F35" s="258"/>
      <c r="G35" s="246"/>
      <c r="H35" s="248"/>
      <c r="I35" s="249" t="s">
        <v>8</v>
      </c>
      <c r="J35" s="183">
        <v>5</v>
      </c>
      <c r="K35" s="184" t="s">
        <v>2</v>
      </c>
      <c r="L35" s="201"/>
      <c r="M35" s="199"/>
      <c r="N35" s="196" t="s">
        <v>8</v>
      </c>
      <c r="O35" s="65">
        <v>7.1</v>
      </c>
      <c r="P35" s="53" t="s">
        <v>2</v>
      </c>
      <c r="Q35" s="202">
        <f>O35*38.64</f>
        <v>274.34399999999999</v>
      </c>
      <c r="R35" s="201"/>
      <c r="S35" s="199"/>
      <c r="T35" s="196" t="s">
        <v>8</v>
      </c>
      <c r="U35" s="65">
        <v>11.5</v>
      </c>
      <c r="V35" s="53" t="s">
        <v>2</v>
      </c>
      <c r="W35" s="202">
        <f>U35*12.88</f>
        <v>148.12</v>
      </c>
      <c r="X35" s="201"/>
      <c r="Y35" s="199"/>
      <c r="Z35" s="196" t="s">
        <v>8</v>
      </c>
      <c r="AA35" s="65">
        <v>3.5</v>
      </c>
      <c r="AB35" s="53" t="s">
        <v>2</v>
      </c>
      <c r="AC35" s="202">
        <f>AA35*12.88</f>
        <v>45.080000000000005</v>
      </c>
      <c r="AD35" s="201"/>
      <c r="AE35" s="199"/>
      <c r="AF35" s="196" t="s">
        <v>8</v>
      </c>
      <c r="AG35" s="65">
        <v>2.9</v>
      </c>
      <c r="AH35" s="53" t="s">
        <v>2</v>
      </c>
      <c r="AI35" s="202">
        <f>AG35*12.88</f>
        <v>37.352000000000004</v>
      </c>
      <c r="AJ35" s="139"/>
      <c r="AK35" s="135"/>
      <c r="AL35" s="31"/>
      <c r="AM35" s="65"/>
      <c r="AN35" s="53"/>
      <c r="AO35" s="46"/>
      <c r="AP35" s="32"/>
      <c r="AQ35" s="8"/>
      <c r="AR35" s="8"/>
    </row>
    <row r="36" spans="1:44" s="7" customFormat="1">
      <c r="A36" s="299"/>
      <c r="B36" s="321"/>
      <c r="C36" s="330"/>
      <c r="D36" s="308"/>
      <c r="E36" s="311"/>
      <c r="F36" s="258"/>
      <c r="G36" s="246"/>
      <c r="H36" s="248"/>
      <c r="I36" s="250"/>
      <c r="J36" s="183">
        <v>550</v>
      </c>
      <c r="K36" s="184" t="s">
        <v>3</v>
      </c>
      <c r="L36" s="201"/>
      <c r="M36" s="199"/>
      <c r="N36" s="197"/>
      <c r="O36" s="65">
        <v>2059</v>
      </c>
      <c r="P36" s="53" t="s">
        <v>3</v>
      </c>
      <c r="Q36" s="203"/>
      <c r="R36" s="201"/>
      <c r="S36" s="199"/>
      <c r="T36" s="197"/>
      <c r="U36" s="65">
        <v>1265</v>
      </c>
      <c r="V36" s="53" t="s">
        <v>3</v>
      </c>
      <c r="W36" s="203"/>
      <c r="X36" s="201"/>
      <c r="Y36" s="199"/>
      <c r="Z36" s="197"/>
      <c r="AA36" s="65">
        <v>385</v>
      </c>
      <c r="AB36" s="53" t="s">
        <v>3</v>
      </c>
      <c r="AC36" s="203"/>
      <c r="AD36" s="201"/>
      <c r="AE36" s="199"/>
      <c r="AF36" s="197"/>
      <c r="AG36" s="65">
        <v>319</v>
      </c>
      <c r="AH36" s="53" t="s">
        <v>3</v>
      </c>
      <c r="AI36" s="203"/>
      <c r="AJ36" s="139"/>
      <c r="AK36" s="135"/>
      <c r="AL36" s="31"/>
      <c r="AM36" s="65"/>
      <c r="AN36" s="53"/>
      <c r="AO36" s="46"/>
      <c r="AP36" s="32"/>
      <c r="AQ36" s="8"/>
      <c r="AR36" s="8"/>
    </row>
    <row r="37" spans="1:44" s="7" customFormat="1" ht="34.5" customHeight="1">
      <c r="A37" s="299"/>
      <c r="B37" s="321"/>
      <c r="C37" s="330"/>
      <c r="D37" s="308"/>
      <c r="E37" s="311"/>
      <c r="F37" s="258"/>
      <c r="G37" s="246"/>
      <c r="H37" s="248"/>
      <c r="I37" s="185" t="s">
        <v>114</v>
      </c>
      <c r="J37" s="183">
        <v>0</v>
      </c>
      <c r="K37" s="184" t="s">
        <v>117</v>
      </c>
      <c r="L37" s="205"/>
      <c r="M37" s="204"/>
      <c r="N37" s="51" t="s">
        <v>133</v>
      </c>
      <c r="O37" s="65">
        <v>0</v>
      </c>
      <c r="P37" s="53" t="s">
        <v>117</v>
      </c>
      <c r="Q37" s="21"/>
      <c r="R37" s="205"/>
      <c r="S37" s="204"/>
      <c r="T37" s="147" t="s">
        <v>114</v>
      </c>
      <c r="U37" s="65">
        <v>0</v>
      </c>
      <c r="V37" s="53" t="s">
        <v>117</v>
      </c>
      <c r="W37" s="9"/>
      <c r="X37" s="205"/>
      <c r="Y37" s="204"/>
      <c r="Z37" s="51" t="s">
        <v>114</v>
      </c>
      <c r="AA37" s="65">
        <v>0</v>
      </c>
      <c r="AB37" s="53" t="s">
        <v>117</v>
      </c>
      <c r="AC37" s="21"/>
      <c r="AD37" s="205"/>
      <c r="AE37" s="204"/>
      <c r="AF37" s="147" t="s">
        <v>114</v>
      </c>
      <c r="AG37" s="65"/>
      <c r="AH37" s="53" t="s">
        <v>117</v>
      </c>
      <c r="AI37" s="9"/>
      <c r="AJ37" s="139"/>
      <c r="AK37" s="135"/>
      <c r="AL37" s="53"/>
      <c r="AM37" s="65"/>
      <c r="AN37" s="53"/>
      <c r="AO37" s="46"/>
      <c r="AP37" s="32"/>
      <c r="AQ37" s="8"/>
      <c r="AR37" s="8"/>
    </row>
    <row r="38" spans="1:44" s="7" customFormat="1" ht="15" customHeight="1">
      <c r="A38" s="298">
        <v>4</v>
      </c>
      <c r="B38" s="322">
        <v>2136195</v>
      </c>
      <c r="C38" s="329" t="s">
        <v>140</v>
      </c>
      <c r="D38" s="307" t="s">
        <v>81</v>
      </c>
      <c r="E38" s="310">
        <v>135.61000000000001</v>
      </c>
      <c r="F38" s="257">
        <f t="shared" si="0"/>
        <v>1084880</v>
      </c>
      <c r="G38" s="186"/>
      <c r="H38" s="187"/>
      <c r="I38" s="188"/>
      <c r="J38" s="183"/>
      <c r="K38" s="184"/>
      <c r="L38" s="200" t="s">
        <v>46</v>
      </c>
      <c r="M38" s="198" t="s">
        <v>50</v>
      </c>
      <c r="N38" s="196" t="s">
        <v>7</v>
      </c>
      <c r="O38" s="65">
        <v>10</v>
      </c>
      <c r="P38" s="53" t="s">
        <v>2</v>
      </c>
      <c r="Q38" s="202">
        <f>O38*12315-Q40</f>
        <v>123021.2</v>
      </c>
      <c r="R38" s="200" t="s">
        <v>50</v>
      </c>
      <c r="S38" s="198" t="s">
        <v>80</v>
      </c>
      <c r="T38" s="196" t="s">
        <v>7</v>
      </c>
      <c r="U38" s="65">
        <v>3</v>
      </c>
      <c r="V38" s="53" t="s">
        <v>2</v>
      </c>
      <c r="W38" s="202">
        <f>U38*12315-W40</f>
        <v>36906.36</v>
      </c>
      <c r="X38" s="200" t="s">
        <v>85</v>
      </c>
      <c r="Y38" s="198" t="s">
        <v>74</v>
      </c>
      <c r="Z38" s="196" t="s">
        <v>7</v>
      </c>
      <c r="AA38" s="65">
        <v>6</v>
      </c>
      <c r="AB38" s="53" t="s">
        <v>2</v>
      </c>
      <c r="AC38" s="202">
        <f>AA38*12315-AC40</f>
        <v>73813.2</v>
      </c>
      <c r="AD38" s="200" t="s">
        <v>74</v>
      </c>
      <c r="AE38" s="198" t="s">
        <v>103</v>
      </c>
      <c r="AF38" s="196" t="s">
        <v>7</v>
      </c>
      <c r="AG38" s="65">
        <v>12</v>
      </c>
      <c r="AH38" s="53" t="s">
        <v>2</v>
      </c>
      <c r="AI38" s="202">
        <f>AG38*12315-AI40</f>
        <v>147625.44</v>
      </c>
      <c r="AJ38" s="139"/>
      <c r="AK38" s="135"/>
      <c r="AL38" s="53"/>
      <c r="AM38" s="65"/>
      <c r="AN38" s="53"/>
      <c r="AO38" s="22"/>
      <c r="AP38" s="32"/>
      <c r="AQ38" s="8"/>
      <c r="AR38" s="8"/>
    </row>
    <row r="39" spans="1:44" s="7" customFormat="1">
      <c r="A39" s="299"/>
      <c r="B39" s="323"/>
      <c r="C39" s="330"/>
      <c r="D39" s="308"/>
      <c r="E39" s="311"/>
      <c r="F39" s="258"/>
      <c r="G39" s="186"/>
      <c r="H39" s="187"/>
      <c r="I39" s="188"/>
      <c r="J39" s="183"/>
      <c r="K39" s="184"/>
      <c r="L39" s="201"/>
      <c r="M39" s="199"/>
      <c r="N39" s="197"/>
      <c r="O39" s="65">
        <v>80000</v>
      </c>
      <c r="P39" s="53" t="s">
        <v>3</v>
      </c>
      <c r="Q39" s="203"/>
      <c r="R39" s="201"/>
      <c r="S39" s="199"/>
      <c r="T39" s="197"/>
      <c r="U39" s="65">
        <v>24000</v>
      </c>
      <c r="V39" s="53" t="s">
        <v>3</v>
      </c>
      <c r="W39" s="203"/>
      <c r="X39" s="201"/>
      <c r="Y39" s="199"/>
      <c r="Z39" s="197"/>
      <c r="AA39" s="65">
        <v>48000</v>
      </c>
      <c r="AB39" s="53" t="s">
        <v>3</v>
      </c>
      <c r="AC39" s="203"/>
      <c r="AD39" s="201"/>
      <c r="AE39" s="199"/>
      <c r="AF39" s="197"/>
      <c r="AG39" s="65">
        <v>96000</v>
      </c>
      <c r="AH39" s="53" t="s">
        <v>3</v>
      </c>
      <c r="AI39" s="203"/>
      <c r="AJ39" s="139"/>
      <c r="AK39" s="135"/>
      <c r="AL39" s="53"/>
      <c r="AM39" s="65"/>
      <c r="AN39" s="53"/>
      <c r="AO39" s="22"/>
      <c r="AP39" s="32"/>
      <c r="AQ39" s="8"/>
      <c r="AR39" s="8"/>
    </row>
    <row r="40" spans="1:44" s="7" customFormat="1" hidden="1">
      <c r="A40" s="299"/>
      <c r="B40" s="323"/>
      <c r="C40" s="330"/>
      <c r="D40" s="308"/>
      <c r="E40" s="311"/>
      <c r="F40" s="258"/>
      <c r="G40" s="186"/>
      <c r="H40" s="187"/>
      <c r="I40" s="188"/>
      <c r="J40" s="183"/>
      <c r="K40" s="184"/>
      <c r="L40" s="201"/>
      <c r="M40" s="199"/>
      <c r="N40" s="196" t="s">
        <v>8</v>
      </c>
      <c r="O40" s="65">
        <v>10</v>
      </c>
      <c r="P40" s="53" t="s">
        <v>2</v>
      </c>
      <c r="Q40" s="202">
        <f>O40*12.88</f>
        <v>128.80000000000001</v>
      </c>
      <c r="R40" s="201"/>
      <c r="S40" s="199"/>
      <c r="T40" s="196" t="s">
        <v>8</v>
      </c>
      <c r="U40" s="65">
        <v>3</v>
      </c>
      <c r="V40" s="53" t="s">
        <v>2</v>
      </c>
      <c r="W40" s="202">
        <f>U40*12.88</f>
        <v>38.64</v>
      </c>
      <c r="X40" s="201"/>
      <c r="Y40" s="199"/>
      <c r="Z40" s="196" t="s">
        <v>8</v>
      </c>
      <c r="AA40" s="65">
        <v>6</v>
      </c>
      <c r="AB40" s="53" t="s">
        <v>2</v>
      </c>
      <c r="AC40" s="202">
        <f>AA40*12.8</f>
        <v>76.800000000000011</v>
      </c>
      <c r="AD40" s="201"/>
      <c r="AE40" s="199"/>
      <c r="AF40" s="196" t="s">
        <v>8</v>
      </c>
      <c r="AG40" s="65">
        <v>12</v>
      </c>
      <c r="AH40" s="53" t="s">
        <v>2</v>
      </c>
      <c r="AI40" s="202">
        <f>AG40*12.88</f>
        <v>154.56</v>
      </c>
      <c r="AJ40" s="139"/>
      <c r="AK40" s="135"/>
      <c r="AL40" s="53"/>
      <c r="AM40" s="65"/>
      <c r="AN40" s="53"/>
      <c r="AO40" s="22"/>
      <c r="AP40" s="32"/>
      <c r="AQ40" s="8"/>
      <c r="AR40" s="8"/>
    </row>
    <row r="41" spans="1:44" s="7" customFormat="1" hidden="1">
      <c r="A41" s="299"/>
      <c r="B41" s="323"/>
      <c r="C41" s="330"/>
      <c r="D41" s="308"/>
      <c r="E41" s="311"/>
      <c r="F41" s="258"/>
      <c r="G41" s="186"/>
      <c r="H41" s="187"/>
      <c r="I41" s="188"/>
      <c r="J41" s="183"/>
      <c r="K41" s="184"/>
      <c r="L41" s="201"/>
      <c r="M41" s="199"/>
      <c r="N41" s="197"/>
      <c r="O41" s="65">
        <v>1100</v>
      </c>
      <c r="P41" s="53" t="s">
        <v>3</v>
      </c>
      <c r="Q41" s="203"/>
      <c r="R41" s="201"/>
      <c r="S41" s="199"/>
      <c r="T41" s="197"/>
      <c r="U41" s="65">
        <v>330</v>
      </c>
      <c r="V41" s="53" t="s">
        <v>3</v>
      </c>
      <c r="W41" s="203"/>
      <c r="X41" s="201"/>
      <c r="Y41" s="199"/>
      <c r="Z41" s="197"/>
      <c r="AA41" s="65">
        <v>660</v>
      </c>
      <c r="AB41" s="53" t="s">
        <v>3</v>
      </c>
      <c r="AC41" s="203"/>
      <c r="AD41" s="201"/>
      <c r="AE41" s="199"/>
      <c r="AF41" s="197"/>
      <c r="AG41" s="65">
        <v>1320</v>
      </c>
      <c r="AH41" s="53" t="s">
        <v>3</v>
      </c>
      <c r="AI41" s="203"/>
      <c r="AJ41" s="139"/>
      <c r="AK41" s="135"/>
      <c r="AL41" s="53"/>
      <c r="AM41" s="65"/>
      <c r="AN41" s="53"/>
      <c r="AO41" s="22"/>
      <c r="AP41" s="32"/>
      <c r="AQ41" s="8"/>
      <c r="AR41" s="8"/>
    </row>
    <row r="42" spans="1:44" s="7" customFormat="1" ht="41.25" hidden="1" customHeight="1">
      <c r="A42" s="299"/>
      <c r="B42" s="323"/>
      <c r="C42" s="330"/>
      <c r="D42" s="308"/>
      <c r="E42" s="311"/>
      <c r="F42" s="258"/>
      <c r="G42" s="186"/>
      <c r="H42" s="187"/>
      <c r="I42" s="184"/>
      <c r="J42" s="183"/>
      <c r="K42" s="184"/>
      <c r="L42" s="205"/>
      <c r="M42" s="204"/>
      <c r="N42" s="51" t="s">
        <v>114</v>
      </c>
      <c r="O42" s="65">
        <v>0</v>
      </c>
      <c r="P42" s="53" t="s">
        <v>117</v>
      </c>
      <c r="Q42" s="21"/>
      <c r="R42" s="205"/>
      <c r="S42" s="204"/>
      <c r="T42" s="147" t="s">
        <v>114</v>
      </c>
      <c r="U42" s="65">
        <v>0</v>
      </c>
      <c r="V42" s="53" t="s">
        <v>117</v>
      </c>
      <c r="W42" s="9"/>
      <c r="X42" s="205"/>
      <c r="Y42" s="204"/>
      <c r="Z42" s="51" t="s">
        <v>114</v>
      </c>
      <c r="AA42" s="65">
        <v>0</v>
      </c>
      <c r="AB42" s="53" t="s">
        <v>117</v>
      </c>
      <c r="AC42" s="21"/>
      <c r="AD42" s="205"/>
      <c r="AE42" s="204"/>
      <c r="AF42" s="147" t="s">
        <v>114</v>
      </c>
      <c r="AG42" s="65">
        <v>0</v>
      </c>
      <c r="AH42" s="53" t="s">
        <v>117</v>
      </c>
      <c r="AI42" s="9"/>
      <c r="AJ42" s="139"/>
      <c r="AK42" s="135"/>
      <c r="AL42" s="53"/>
      <c r="AM42" s="65"/>
      <c r="AN42" s="53"/>
      <c r="AO42" s="22"/>
      <c r="AP42" s="32"/>
      <c r="AQ42" s="8"/>
      <c r="AR42" s="8"/>
    </row>
    <row r="43" spans="1:44" s="7" customFormat="1" ht="15" customHeight="1">
      <c r="A43" s="299"/>
      <c r="B43" s="323"/>
      <c r="C43" s="330"/>
      <c r="D43" s="308"/>
      <c r="E43" s="311"/>
      <c r="F43" s="258"/>
      <c r="G43" s="245" t="s">
        <v>82</v>
      </c>
      <c r="H43" s="247" t="s">
        <v>83</v>
      </c>
      <c r="I43" s="249" t="s">
        <v>7</v>
      </c>
      <c r="J43" s="183">
        <v>5</v>
      </c>
      <c r="K43" s="184" t="s">
        <v>2</v>
      </c>
      <c r="L43" s="133"/>
      <c r="M43" s="130"/>
      <c r="N43" s="31"/>
      <c r="O43" s="65"/>
      <c r="P43" s="53"/>
      <c r="Q43" s="45"/>
      <c r="R43" s="200" t="s">
        <v>141</v>
      </c>
      <c r="S43" s="198" t="s">
        <v>142</v>
      </c>
      <c r="T43" s="196" t="s">
        <v>7</v>
      </c>
      <c r="U43" s="65">
        <v>5</v>
      </c>
      <c r="V43" s="53" t="s">
        <v>2</v>
      </c>
      <c r="W43" s="202">
        <f>U43*12315-W45-W47</f>
        <v>61034.6</v>
      </c>
      <c r="X43" s="200" t="s">
        <v>143</v>
      </c>
      <c r="Y43" s="198">
        <v>57930</v>
      </c>
      <c r="Z43" s="196" t="s">
        <v>7</v>
      </c>
      <c r="AA43" s="65">
        <v>6</v>
      </c>
      <c r="AB43" s="53" t="s">
        <v>2</v>
      </c>
      <c r="AC43" s="202">
        <f>AA43*12315-AC45</f>
        <v>73812.72</v>
      </c>
      <c r="AD43" s="129"/>
      <c r="AE43" s="130"/>
      <c r="AF43" s="31"/>
      <c r="AG43" s="65"/>
      <c r="AH43" s="53"/>
      <c r="AI43" s="46"/>
      <c r="AJ43" s="139"/>
      <c r="AK43" s="135"/>
      <c r="AL43" s="53"/>
      <c r="AM43" s="65"/>
      <c r="AN43" s="53"/>
      <c r="AO43" s="22"/>
      <c r="AP43" s="32"/>
      <c r="AQ43" s="8"/>
      <c r="AR43" s="8"/>
    </row>
    <row r="44" spans="1:44" s="7" customFormat="1">
      <c r="A44" s="299"/>
      <c r="B44" s="323"/>
      <c r="C44" s="330"/>
      <c r="D44" s="308"/>
      <c r="E44" s="311"/>
      <c r="F44" s="258"/>
      <c r="G44" s="246"/>
      <c r="H44" s="248"/>
      <c r="I44" s="250"/>
      <c r="J44" s="183">
        <v>40000</v>
      </c>
      <c r="K44" s="184" t="s">
        <v>3</v>
      </c>
      <c r="L44" s="133"/>
      <c r="M44" s="130"/>
      <c r="N44" s="31"/>
      <c r="O44" s="65"/>
      <c r="P44" s="53"/>
      <c r="Q44" s="45"/>
      <c r="R44" s="201"/>
      <c r="S44" s="199"/>
      <c r="T44" s="197"/>
      <c r="U44" s="65">
        <v>40000</v>
      </c>
      <c r="V44" s="53" t="s">
        <v>3</v>
      </c>
      <c r="W44" s="203"/>
      <c r="X44" s="201"/>
      <c r="Y44" s="199"/>
      <c r="Z44" s="197"/>
      <c r="AA44" s="65">
        <v>48000</v>
      </c>
      <c r="AB44" s="53" t="s">
        <v>3</v>
      </c>
      <c r="AC44" s="203"/>
      <c r="AD44" s="129"/>
      <c r="AE44" s="130"/>
      <c r="AF44" s="31"/>
      <c r="AG44" s="65"/>
      <c r="AH44" s="53"/>
      <c r="AI44" s="46"/>
      <c r="AJ44" s="139"/>
      <c r="AK44" s="135"/>
      <c r="AL44" s="53"/>
      <c r="AM44" s="65"/>
      <c r="AN44" s="53"/>
      <c r="AO44" s="22"/>
      <c r="AP44" s="32"/>
      <c r="AQ44" s="8"/>
      <c r="AR44" s="8"/>
    </row>
    <row r="45" spans="1:44" s="7" customFormat="1">
      <c r="A45" s="299"/>
      <c r="B45" s="323"/>
      <c r="C45" s="330"/>
      <c r="D45" s="308"/>
      <c r="E45" s="311"/>
      <c r="F45" s="258"/>
      <c r="G45" s="246"/>
      <c r="H45" s="248"/>
      <c r="I45" s="249" t="s">
        <v>8</v>
      </c>
      <c r="J45" s="183">
        <v>5</v>
      </c>
      <c r="K45" s="184" t="s">
        <v>2</v>
      </c>
      <c r="L45" s="133"/>
      <c r="M45" s="130"/>
      <c r="N45" s="31"/>
      <c r="O45" s="65"/>
      <c r="P45" s="53"/>
      <c r="Q45" s="45"/>
      <c r="R45" s="201"/>
      <c r="S45" s="199"/>
      <c r="T45" s="196" t="s">
        <v>8</v>
      </c>
      <c r="U45" s="65">
        <v>5</v>
      </c>
      <c r="V45" s="53" t="s">
        <v>2</v>
      </c>
      <c r="W45" s="202">
        <f>U45*12.88</f>
        <v>64.400000000000006</v>
      </c>
      <c r="X45" s="201"/>
      <c r="Y45" s="199"/>
      <c r="Z45" s="196" t="s">
        <v>8</v>
      </c>
      <c r="AA45" s="65">
        <v>6</v>
      </c>
      <c r="AB45" s="53" t="s">
        <v>2</v>
      </c>
      <c r="AC45" s="202">
        <f>AA45*12.88</f>
        <v>77.28</v>
      </c>
      <c r="AD45" s="129"/>
      <c r="AE45" s="130"/>
      <c r="AF45" s="31"/>
      <c r="AG45" s="65"/>
      <c r="AH45" s="53"/>
      <c r="AI45" s="46"/>
      <c r="AJ45" s="139"/>
      <c r="AK45" s="135"/>
      <c r="AL45" s="53"/>
      <c r="AM45" s="65"/>
      <c r="AN45" s="53"/>
      <c r="AO45" s="22"/>
      <c r="AP45" s="32"/>
      <c r="AQ45" s="8"/>
      <c r="AR45" s="8"/>
    </row>
    <row r="46" spans="1:44" s="7" customFormat="1">
      <c r="A46" s="299"/>
      <c r="B46" s="323"/>
      <c r="C46" s="330"/>
      <c r="D46" s="308"/>
      <c r="E46" s="311"/>
      <c r="F46" s="258"/>
      <c r="G46" s="246"/>
      <c r="H46" s="248"/>
      <c r="I46" s="250"/>
      <c r="J46" s="183">
        <v>550</v>
      </c>
      <c r="K46" s="184" t="s">
        <v>3</v>
      </c>
      <c r="L46" s="133"/>
      <c r="M46" s="130"/>
      <c r="N46" s="31"/>
      <c r="O46" s="65"/>
      <c r="P46" s="53"/>
      <c r="Q46" s="45"/>
      <c r="R46" s="201"/>
      <c r="S46" s="199"/>
      <c r="T46" s="197"/>
      <c r="U46" s="65">
        <v>550</v>
      </c>
      <c r="V46" s="53" t="s">
        <v>3</v>
      </c>
      <c r="W46" s="203"/>
      <c r="X46" s="201"/>
      <c r="Y46" s="199"/>
      <c r="Z46" s="197"/>
      <c r="AA46" s="65">
        <v>660</v>
      </c>
      <c r="AB46" s="53" t="s">
        <v>3</v>
      </c>
      <c r="AC46" s="203"/>
      <c r="AD46" s="129"/>
      <c r="AE46" s="130"/>
      <c r="AF46" s="31"/>
      <c r="AG46" s="65"/>
      <c r="AH46" s="53"/>
      <c r="AI46" s="46"/>
      <c r="AJ46" s="139"/>
      <c r="AK46" s="135"/>
      <c r="AL46" s="53"/>
      <c r="AM46" s="65"/>
      <c r="AN46" s="53"/>
      <c r="AO46" s="22"/>
      <c r="AP46" s="32"/>
      <c r="AQ46" s="8"/>
      <c r="AR46" s="8"/>
    </row>
    <row r="47" spans="1:44" s="7" customFormat="1" ht="33.75" customHeight="1">
      <c r="A47" s="299"/>
      <c r="B47" s="323"/>
      <c r="C47" s="330"/>
      <c r="D47" s="308"/>
      <c r="E47" s="311"/>
      <c r="F47" s="258"/>
      <c r="G47" s="246"/>
      <c r="H47" s="248"/>
      <c r="I47" s="185" t="s">
        <v>114</v>
      </c>
      <c r="J47" s="183">
        <v>170</v>
      </c>
      <c r="K47" s="184" t="s">
        <v>117</v>
      </c>
      <c r="L47" s="133"/>
      <c r="M47" s="130"/>
      <c r="N47" s="53"/>
      <c r="O47" s="65"/>
      <c r="P47" s="53"/>
      <c r="Q47" s="45"/>
      <c r="R47" s="205"/>
      <c r="S47" s="204"/>
      <c r="T47" s="147" t="s">
        <v>114</v>
      </c>
      <c r="U47" s="65">
        <v>136</v>
      </c>
      <c r="V47" s="53" t="s">
        <v>117</v>
      </c>
      <c r="W47" s="9">
        <f>U47*3.5</f>
        <v>476</v>
      </c>
      <c r="X47" s="205"/>
      <c r="Y47" s="204"/>
      <c r="Z47" s="51" t="s">
        <v>114</v>
      </c>
      <c r="AA47" s="65">
        <v>0</v>
      </c>
      <c r="AB47" s="53" t="s">
        <v>117</v>
      </c>
      <c r="AC47" s="21"/>
      <c r="AD47" s="129"/>
      <c r="AE47" s="130"/>
      <c r="AF47" s="53"/>
      <c r="AG47" s="65"/>
      <c r="AH47" s="53"/>
      <c r="AI47" s="46"/>
      <c r="AJ47" s="139"/>
      <c r="AK47" s="135"/>
      <c r="AL47" s="53"/>
      <c r="AM47" s="65"/>
      <c r="AN47" s="53"/>
      <c r="AO47" s="22"/>
      <c r="AP47" s="32"/>
      <c r="AQ47" s="8"/>
      <c r="AR47" s="8"/>
    </row>
    <row r="48" spans="1:44" s="7" customFormat="1" ht="18.75" hidden="1" customHeight="1">
      <c r="A48" s="299"/>
      <c r="B48" s="323"/>
      <c r="C48" s="330"/>
      <c r="D48" s="308"/>
      <c r="E48" s="311"/>
      <c r="F48" s="258"/>
      <c r="G48" s="186"/>
      <c r="H48" s="187"/>
      <c r="I48" s="188"/>
      <c r="J48" s="183"/>
      <c r="K48" s="184"/>
      <c r="L48" s="134" t="s">
        <v>86</v>
      </c>
      <c r="M48" s="135" t="s">
        <v>141</v>
      </c>
      <c r="N48" s="196" t="s">
        <v>7</v>
      </c>
      <c r="O48" s="65">
        <v>5</v>
      </c>
      <c r="P48" s="53" t="s">
        <v>2</v>
      </c>
      <c r="Q48" s="202">
        <f>O48*12315-Q50</f>
        <v>61381.8</v>
      </c>
      <c r="R48" s="200" t="s">
        <v>144</v>
      </c>
      <c r="S48" s="198" t="s">
        <v>84</v>
      </c>
      <c r="T48" s="196" t="s">
        <v>7</v>
      </c>
      <c r="U48" s="65">
        <v>4</v>
      </c>
      <c r="V48" s="53" t="s">
        <v>2</v>
      </c>
      <c r="W48" s="202">
        <f>U48*12315-W50</f>
        <v>49208.480000000003</v>
      </c>
      <c r="X48" s="140"/>
      <c r="Y48" s="57"/>
      <c r="Z48" s="37"/>
      <c r="AA48" s="68"/>
      <c r="AB48" s="54"/>
      <c r="AC48" s="69"/>
      <c r="AD48" s="129"/>
      <c r="AE48" s="130"/>
      <c r="AF48" s="31"/>
      <c r="AG48" s="65"/>
      <c r="AH48" s="53"/>
      <c r="AI48" s="46"/>
      <c r="AJ48" s="139"/>
      <c r="AK48" s="135"/>
      <c r="AL48" s="53"/>
      <c r="AM48" s="65"/>
      <c r="AN48" s="53"/>
      <c r="AO48" s="22"/>
      <c r="AP48" s="32"/>
      <c r="AQ48" s="8"/>
      <c r="AR48" s="8"/>
    </row>
    <row r="49" spans="1:46" s="7" customFormat="1" hidden="1">
      <c r="A49" s="299"/>
      <c r="B49" s="323"/>
      <c r="C49" s="330"/>
      <c r="D49" s="308"/>
      <c r="E49" s="311"/>
      <c r="F49" s="258"/>
      <c r="G49" s="186"/>
      <c r="H49" s="187"/>
      <c r="I49" s="188"/>
      <c r="J49" s="183"/>
      <c r="K49" s="184"/>
      <c r="L49" s="133"/>
      <c r="M49" s="130"/>
      <c r="N49" s="197"/>
      <c r="O49" s="65">
        <v>40000</v>
      </c>
      <c r="P49" s="53" t="s">
        <v>3</v>
      </c>
      <c r="Q49" s="203"/>
      <c r="R49" s="201"/>
      <c r="S49" s="199"/>
      <c r="T49" s="197"/>
      <c r="U49" s="65">
        <v>32000</v>
      </c>
      <c r="V49" s="53" t="s">
        <v>3</v>
      </c>
      <c r="W49" s="203"/>
      <c r="X49" s="140"/>
      <c r="Y49" s="57"/>
      <c r="Z49" s="37"/>
      <c r="AA49" s="68"/>
      <c r="AB49" s="54"/>
      <c r="AC49" s="69"/>
      <c r="AD49" s="129"/>
      <c r="AE49" s="130"/>
      <c r="AF49" s="31"/>
      <c r="AG49" s="65"/>
      <c r="AH49" s="53"/>
      <c r="AI49" s="46"/>
      <c r="AJ49" s="139"/>
      <c r="AK49" s="135"/>
      <c r="AL49" s="53"/>
      <c r="AM49" s="65"/>
      <c r="AN49" s="53"/>
      <c r="AO49" s="22"/>
      <c r="AP49" s="32"/>
      <c r="AQ49" s="8"/>
      <c r="AR49" s="8"/>
    </row>
    <row r="50" spans="1:46" s="7" customFormat="1" hidden="1">
      <c r="A50" s="299"/>
      <c r="B50" s="323"/>
      <c r="C50" s="330"/>
      <c r="D50" s="308"/>
      <c r="E50" s="311"/>
      <c r="F50" s="258"/>
      <c r="G50" s="186"/>
      <c r="H50" s="187"/>
      <c r="I50" s="188"/>
      <c r="J50" s="183"/>
      <c r="K50" s="184"/>
      <c r="L50" s="133"/>
      <c r="M50" s="130"/>
      <c r="N50" s="196" t="s">
        <v>8</v>
      </c>
      <c r="O50" s="65">
        <v>5</v>
      </c>
      <c r="P50" s="53" t="s">
        <v>2</v>
      </c>
      <c r="Q50" s="202">
        <f>O50*38.64</f>
        <v>193.2</v>
      </c>
      <c r="R50" s="201"/>
      <c r="S50" s="199"/>
      <c r="T50" s="196" t="s">
        <v>8</v>
      </c>
      <c r="U50" s="65">
        <v>4</v>
      </c>
      <c r="V50" s="53" t="s">
        <v>2</v>
      </c>
      <c r="W50" s="202">
        <f>U50*12.88</f>
        <v>51.52</v>
      </c>
      <c r="X50" s="140"/>
      <c r="Y50" s="57"/>
      <c r="Z50" s="37"/>
      <c r="AA50" s="68"/>
      <c r="AB50" s="54"/>
      <c r="AC50" s="69"/>
      <c r="AD50" s="129"/>
      <c r="AE50" s="130"/>
      <c r="AF50" s="31"/>
      <c r="AG50" s="65"/>
      <c r="AH50" s="53"/>
      <c r="AI50" s="46"/>
      <c r="AJ50" s="139"/>
      <c r="AK50" s="135"/>
      <c r="AL50" s="53"/>
      <c r="AM50" s="65"/>
      <c r="AN50" s="53"/>
      <c r="AO50" s="22"/>
      <c r="AP50" s="32"/>
      <c r="AQ50" s="8"/>
      <c r="AR50" s="8"/>
    </row>
    <row r="51" spans="1:46" s="7" customFormat="1" hidden="1">
      <c r="A51" s="299"/>
      <c r="B51" s="323"/>
      <c r="C51" s="330"/>
      <c r="D51" s="308"/>
      <c r="E51" s="311"/>
      <c r="F51" s="258"/>
      <c r="G51" s="186"/>
      <c r="H51" s="187"/>
      <c r="I51" s="188"/>
      <c r="J51" s="183"/>
      <c r="K51" s="184"/>
      <c r="L51" s="133"/>
      <c r="M51" s="130"/>
      <c r="N51" s="197"/>
      <c r="O51" s="65">
        <v>1450</v>
      </c>
      <c r="P51" s="53" t="s">
        <v>3</v>
      </c>
      <c r="Q51" s="203"/>
      <c r="R51" s="201"/>
      <c r="S51" s="199"/>
      <c r="T51" s="197"/>
      <c r="U51" s="65">
        <v>440</v>
      </c>
      <c r="V51" s="53" t="s">
        <v>3</v>
      </c>
      <c r="W51" s="203"/>
      <c r="X51" s="140"/>
      <c r="Y51" s="57"/>
      <c r="Z51" s="37"/>
      <c r="AA51" s="68"/>
      <c r="AB51" s="54"/>
      <c r="AC51" s="69"/>
      <c r="AD51" s="129"/>
      <c r="AE51" s="130"/>
      <c r="AF51" s="31"/>
      <c r="AG51" s="65"/>
      <c r="AH51" s="53"/>
      <c r="AI51" s="46"/>
      <c r="AJ51" s="139"/>
      <c r="AK51" s="135"/>
      <c r="AL51" s="53"/>
      <c r="AM51" s="65"/>
      <c r="AN51" s="53"/>
      <c r="AO51" s="22"/>
      <c r="AP51" s="32"/>
      <c r="AQ51" s="8"/>
      <c r="AR51" s="8"/>
    </row>
    <row r="52" spans="1:46" s="7" customFormat="1" ht="30.75" hidden="1" customHeight="1">
      <c r="A52" s="299"/>
      <c r="B52" s="323"/>
      <c r="C52" s="330"/>
      <c r="D52" s="308"/>
      <c r="E52" s="311"/>
      <c r="F52" s="258"/>
      <c r="G52" s="186"/>
      <c r="H52" s="187"/>
      <c r="I52" s="184"/>
      <c r="J52" s="183"/>
      <c r="K52" s="184"/>
      <c r="L52" s="133"/>
      <c r="M52" s="130"/>
      <c r="N52" s="51" t="s">
        <v>114</v>
      </c>
      <c r="O52" s="65">
        <v>0</v>
      </c>
      <c r="P52" s="53" t="s">
        <v>117</v>
      </c>
      <c r="Q52" s="21"/>
      <c r="R52" s="205"/>
      <c r="S52" s="204"/>
      <c r="T52" s="147" t="s">
        <v>114</v>
      </c>
      <c r="U52" s="65">
        <v>0</v>
      </c>
      <c r="V52" s="53" t="s">
        <v>117</v>
      </c>
      <c r="W52" s="9"/>
      <c r="X52" s="140"/>
      <c r="Y52" s="57"/>
      <c r="Z52" s="54"/>
      <c r="AA52" s="68"/>
      <c r="AB52" s="54"/>
      <c r="AC52" s="69"/>
      <c r="AD52" s="129"/>
      <c r="AE52" s="130"/>
      <c r="AF52" s="53"/>
      <c r="AG52" s="65"/>
      <c r="AH52" s="53"/>
      <c r="AI52" s="46"/>
      <c r="AJ52" s="139"/>
      <c r="AK52" s="135"/>
      <c r="AL52" s="53"/>
      <c r="AM52" s="65"/>
      <c r="AN52" s="53"/>
      <c r="AO52" s="22"/>
      <c r="AP52" s="32"/>
      <c r="AQ52" s="8"/>
      <c r="AR52" s="8"/>
    </row>
    <row r="53" spans="1:46" s="7" customFormat="1">
      <c r="A53" s="299"/>
      <c r="B53" s="323"/>
      <c r="C53" s="330"/>
      <c r="D53" s="308"/>
      <c r="E53" s="311"/>
      <c r="F53" s="258"/>
      <c r="G53" s="245" t="s">
        <v>84</v>
      </c>
      <c r="H53" s="247" t="s">
        <v>87</v>
      </c>
      <c r="I53" s="249" t="s">
        <v>7</v>
      </c>
      <c r="J53" s="183">
        <v>4</v>
      </c>
      <c r="K53" s="184" t="s">
        <v>2</v>
      </c>
      <c r="L53" s="133"/>
      <c r="M53" s="130"/>
      <c r="N53" s="31"/>
      <c r="O53" s="65"/>
      <c r="P53" s="52"/>
      <c r="Q53" s="21"/>
      <c r="R53" s="139"/>
      <c r="S53" s="135"/>
      <c r="T53" s="53"/>
      <c r="U53" s="65"/>
      <c r="V53" s="53"/>
      <c r="W53" s="9"/>
      <c r="X53" s="134"/>
      <c r="Y53" s="135"/>
      <c r="Z53" s="53"/>
      <c r="AA53" s="65"/>
      <c r="AB53" s="53"/>
      <c r="AC53" s="21"/>
      <c r="AD53" s="139"/>
      <c r="AE53" s="135"/>
      <c r="AF53" s="53"/>
      <c r="AG53" s="65"/>
      <c r="AH53" s="53"/>
      <c r="AI53" s="9"/>
      <c r="AJ53" s="139"/>
      <c r="AK53" s="135"/>
      <c r="AL53" s="53"/>
      <c r="AM53" s="65"/>
      <c r="AN53" s="53"/>
      <c r="AO53" s="22"/>
      <c r="AP53" s="32"/>
      <c r="AQ53" s="8"/>
      <c r="AR53" s="8"/>
    </row>
    <row r="54" spans="1:46" s="7" customFormat="1">
      <c r="A54" s="299"/>
      <c r="B54" s="323"/>
      <c r="C54" s="330"/>
      <c r="D54" s="308"/>
      <c r="E54" s="311"/>
      <c r="F54" s="258"/>
      <c r="G54" s="246"/>
      <c r="H54" s="248"/>
      <c r="I54" s="250"/>
      <c r="J54" s="183">
        <v>32000</v>
      </c>
      <c r="K54" s="184" t="s">
        <v>3</v>
      </c>
      <c r="L54" s="133"/>
      <c r="M54" s="130"/>
      <c r="N54" s="31"/>
      <c r="O54" s="65"/>
      <c r="P54" s="52"/>
      <c r="Q54" s="21"/>
      <c r="R54" s="139"/>
      <c r="S54" s="135"/>
      <c r="T54" s="53"/>
      <c r="U54" s="65"/>
      <c r="V54" s="53"/>
      <c r="W54" s="9"/>
      <c r="X54" s="134"/>
      <c r="Y54" s="135"/>
      <c r="Z54" s="53"/>
      <c r="AA54" s="65"/>
      <c r="AB54" s="53"/>
      <c r="AC54" s="21"/>
      <c r="AD54" s="139"/>
      <c r="AE54" s="135"/>
      <c r="AF54" s="53"/>
      <c r="AG54" s="65"/>
      <c r="AH54" s="53"/>
      <c r="AI54" s="9"/>
      <c r="AJ54" s="139"/>
      <c r="AK54" s="135"/>
      <c r="AL54" s="53"/>
      <c r="AM54" s="65"/>
      <c r="AN54" s="53"/>
      <c r="AO54" s="22"/>
      <c r="AP54" s="32"/>
      <c r="AQ54" s="8"/>
      <c r="AR54" s="8"/>
    </row>
    <row r="55" spans="1:46" s="7" customFormat="1">
      <c r="A55" s="299"/>
      <c r="B55" s="323"/>
      <c r="C55" s="330"/>
      <c r="D55" s="308"/>
      <c r="E55" s="311"/>
      <c r="F55" s="258"/>
      <c r="G55" s="246"/>
      <c r="H55" s="248"/>
      <c r="I55" s="249" t="s">
        <v>8</v>
      </c>
      <c r="J55" s="183">
        <v>4</v>
      </c>
      <c r="K55" s="184" t="s">
        <v>2</v>
      </c>
      <c r="L55" s="133"/>
      <c r="M55" s="130"/>
      <c r="N55" s="31"/>
      <c r="O55" s="65"/>
      <c r="P55" s="52"/>
      <c r="Q55" s="21"/>
      <c r="R55" s="139"/>
      <c r="S55" s="135"/>
      <c r="T55" s="53"/>
      <c r="U55" s="65"/>
      <c r="V55" s="53"/>
      <c r="W55" s="9"/>
      <c r="X55" s="134"/>
      <c r="Y55" s="135"/>
      <c r="Z55" s="53"/>
      <c r="AA55" s="65"/>
      <c r="AB55" s="53"/>
      <c r="AC55" s="21"/>
      <c r="AD55" s="139"/>
      <c r="AE55" s="135"/>
      <c r="AF55" s="53"/>
      <c r="AG55" s="65"/>
      <c r="AH55" s="53"/>
      <c r="AI55" s="9"/>
      <c r="AJ55" s="139"/>
      <c r="AK55" s="135"/>
      <c r="AL55" s="53"/>
      <c r="AM55" s="65"/>
      <c r="AN55" s="53"/>
      <c r="AO55" s="22"/>
      <c r="AP55" s="32"/>
      <c r="AQ55" s="8"/>
      <c r="AR55" s="8"/>
    </row>
    <row r="56" spans="1:46" s="7" customFormat="1">
      <c r="A56" s="299"/>
      <c r="B56" s="323"/>
      <c r="C56" s="330"/>
      <c r="D56" s="308"/>
      <c r="E56" s="311"/>
      <c r="F56" s="258"/>
      <c r="G56" s="246"/>
      <c r="H56" s="248"/>
      <c r="I56" s="250"/>
      <c r="J56" s="183">
        <v>440</v>
      </c>
      <c r="K56" s="184" t="s">
        <v>3</v>
      </c>
      <c r="L56" s="133"/>
      <c r="M56" s="130"/>
      <c r="N56" s="31"/>
      <c r="O56" s="65"/>
      <c r="P56" s="52"/>
      <c r="Q56" s="21"/>
      <c r="R56" s="139"/>
      <c r="S56" s="135"/>
      <c r="T56" s="53"/>
      <c r="U56" s="65"/>
      <c r="V56" s="53"/>
      <c r="W56" s="9"/>
      <c r="X56" s="134"/>
      <c r="Y56" s="135"/>
      <c r="Z56" s="53"/>
      <c r="AA56" s="65"/>
      <c r="AB56" s="53"/>
      <c r="AC56" s="21"/>
      <c r="AD56" s="139"/>
      <c r="AE56" s="135"/>
      <c r="AF56" s="53"/>
      <c r="AG56" s="65"/>
      <c r="AH56" s="53"/>
      <c r="AI56" s="9"/>
      <c r="AJ56" s="139"/>
      <c r="AK56" s="135"/>
      <c r="AL56" s="53"/>
      <c r="AM56" s="65"/>
      <c r="AN56" s="53"/>
      <c r="AO56" s="22"/>
      <c r="AP56" s="32"/>
      <c r="AQ56" s="8"/>
      <c r="AR56" s="8"/>
    </row>
    <row r="57" spans="1:46" s="7" customFormat="1" ht="33" customHeight="1">
      <c r="A57" s="299"/>
      <c r="B57" s="323"/>
      <c r="C57" s="330"/>
      <c r="D57" s="308"/>
      <c r="E57" s="311"/>
      <c r="F57" s="258"/>
      <c r="G57" s="246"/>
      <c r="H57" s="248"/>
      <c r="I57" s="185" t="s">
        <v>114</v>
      </c>
      <c r="J57" s="183">
        <v>0</v>
      </c>
      <c r="K57" s="184" t="s">
        <v>117</v>
      </c>
      <c r="L57" s="133"/>
      <c r="M57" s="130"/>
      <c r="N57" s="31"/>
      <c r="O57" s="65"/>
      <c r="P57" s="52"/>
      <c r="Q57" s="21"/>
      <c r="R57" s="139"/>
      <c r="S57" s="135"/>
      <c r="T57" s="53"/>
      <c r="U57" s="65"/>
      <c r="V57" s="53"/>
      <c r="W57" s="9"/>
      <c r="X57" s="134"/>
      <c r="Y57" s="135"/>
      <c r="Z57" s="53"/>
      <c r="AA57" s="65"/>
      <c r="AB57" s="53"/>
      <c r="AC57" s="21"/>
      <c r="AD57" s="139"/>
      <c r="AE57" s="135"/>
      <c r="AF57" s="53"/>
      <c r="AG57" s="65"/>
      <c r="AH57" s="53"/>
      <c r="AI57" s="9"/>
      <c r="AJ57" s="139"/>
      <c r="AK57" s="135"/>
      <c r="AL57" s="53"/>
      <c r="AM57" s="65"/>
      <c r="AN57" s="53"/>
      <c r="AO57" s="22"/>
      <c r="AP57" s="32"/>
      <c r="AQ57" s="8"/>
      <c r="AR57" s="8"/>
    </row>
    <row r="58" spans="1:46" s="7" customFormat="1" ht="0.75" customHeight="1">
      <c r="A58" s="189"/>
      <c r="B58" s="190"/>
      <c r="C58" s="191"/>
      <c r="D58" s="192"/>
      <c r="E58" s="193"/>
      <c r="F58" s="193"/>
      <c r="G58" s="194"/>
      <c r="H58" s="195"/>
      <c r="I58" s="184"/>
      <c r="J58" s="183"/>
      <c r="K58" s="184"/>
      <c r="L58" s="180"/>
      <c r="M58" s="181"/>
      <c r="N58" s="179"/>
      <c r="O58" s="65"/>
      <c r="P58" s="53"/>
      <c r="Q58" s="21"/>
      <c r="R58" s="129"/>
      <c r="S58" s="130"/>
      <c r="T58" s="70"/>
      <c r="U58" s="65"/>
      <c r="V58" s="53"/>
      <c r="W58" s="46"/>
      <c r="X58" s="134"/>
      <c r="Y58" s="135"/>
      <c r="Z58" s="53"/>
      <c r="AA58" s="65"/>
      <c r="AB58" s="53"/>
      <c r="AC58" s="21"/>
      <c r="AD58" s="139"/>
      <c r="AE58" s="135"/>
      <c r="AF58" s="53"/>
      <c r="AG58" s="65"/>
      <c r="AH58" s="53"/>
      <c r="AI58" s="9"/>
      <c r="AJ58" s="139"/>
      <c r="AK58" s="135"/>
      <c r="AL58" s="53"/>
      <c r="AM58" s="65"/>
      <c r="AN58" s="53"/>
      <c r="AO58" s="22"/>
      <c r="AP58" s="32"/>
      <c r="AQ58" s="8"/>
      <c r="AR58" s="8"/>
    </row>
    <row r="59" spans="1:46" s="7" customFormat="1" ht="36" customHeight="1">
      <c r="A59" s="298">
        <v>5</v>
      </c>
      <c r="B59" s="320">
        <v>2136766</v>
      </c>
      <c r="C59" s="304" t="s">
        <v>168</v>
      </c>
      <c r="D59" s="307" t="s">
        <v>88</v>
      </c>
      <c r="E59" s="310">
        <v>42.74</v>
      </c>
      <c r="F59" s="257">
        <f>E59*1000*8</f>
        <v>341920</v>
      </c>
      <c r="G59" s="245" t="s">
        <v>80</v>
      </c>
      <c r="H59" s="247" t="s">
        <v>59</v>
      </c>
      <c r="I59" s="249" t="s">
        <v>7</v>
      </c>
      <c r="J59" s="183">
        <v>6</v>
      </c>
      <c r="K59" s="184" t="s">
        <v>2</v>
      </c>
      <c r="L59" s="215" t="str">
        <f>H59</f>
        <v>19+000</v>
      </c>
      <c r="M59" s="198" t="s">
        <v>145</v>
      </c>
      <c r="N59" s="196" t="s">
        <v>7</v>
      </c>
      <c r="O59" s="65">
        <v>8.3000000000000007</v>
      </c>
      <c r="P59" s="53" t="s">
        <v>2</v>
      </c>
      <c r="Q59" s="202">
        <f>O59*12315-Q61-Q63</f>
        <v>101179.78800000002</v>
      </c>
      <c r="R59" s="200" t="s">
        <v>145</v>
      </c>
      <c r="S59" s="198" t="s">
        <v>89</v>
      </c>
      <c r="T59" s="196" t="s">
        <v>7</v>
      </c>
      <c r="U59" s="65">
        <v>14.9</v>
      </c>
      <c r="V59" s="53" t="s">
        <v>2</v>
      </c>
      <c r="W59" s="202">
        <f>U59*12315-W61</f>
        <v>183301.58799999999</v>
      </c>
      <c r="X59" s="200" t="s">
        <v>111</v>
      </c>
      <c r="Y59" s="198" t="s">
        <v>80</v>
      </c>
      <c r="Z59" s="196" t="s">
        <v>7</v>
      </c>
      <c r="AA59" s="65">
        <v>6.2</v>
      </c>
      <c r="AB59" s="53" t="s">
        <v>2</v>
      </c>
      <c r="AC59" s="202">
        <f>AA59*12315-AC61</f>
        <v>76273.144</v>
      </c>
      <c r="AD59" s="139"/>
      <c r="AE59" s="135"/>
      <c r="AF59" s="53"/>
      <c r="AG59" s="65"/>
      <c r="AH59" s="53"/>
      <c r="AI59" s="9"/>
      <c r="AJ59" s="139"/>
      <c r="AK59" s="135"/>
      <c r="AL59" s="53"/>
      <c r="AM59" s="65"/>
      <c r="AN59" s="53"/>
      <c r="AO59" s="22"/>
      <c r="AP59" s="32"/>
      <c r="AQ59" s="8"/>
      <c r="AR59" s="8"/>
    </row>
    <row r="60" spans="1:46" s="7" customFormat="1">
      <c r="A60" s="299"/>
      <c r="B60" s="321"/>
      <c r="C60" s="305"/>
      <c r="D60" s="308"/>
      <c r="E60" s="311"/>
      <c r="F60" s="258"/>
      <c r="G60" s="246"/>
      <c r="H60" s="248"/>
      <c r="I60" s="250"/>
      <c r="J60" s="183">
        <v>48000</v>
      </c>
      <c r="K60" s="184" t="s">
        <v>3</v>
      </c>
      <c r="L60" s="216"/>
      <c r="M60" s="199"/>
      <c r="N60" s="197"/>
      <c r="O60" s="65">
        <v>66400</v>
      </c>
      <c r="P60" s="53" t="s">
        <v>3</v>
      </c>
      <c r="Q60" s="203"/>
      <c r="R60" s="201"/>
      <c r="S60" s="199"/>
      <c r="T60" s="197"/>
      <c r="U60" s="65">
        <v>119200</v>
      </c>
      <c r="V60" s="53" t="s">
        <v>3</v>
      </c>
      <c r="W60" s="203"/>
      <c r="X60" s="201"/>
      <c r="Y60" s="199"/>
      <c r="Z60" s="197"/>
      <c r="AA60" s="65">
        <v>56000</v>
      </c>
      <c r="AB60" s="53" t="s">
        <v>3</v>
      </c>
      <c r="AC60" s="203"/>
      <c r="AD60" s="139"/>
      <c r="AE60" s="135"/>
      <c r="AF60" s="53"/>
      <c r="AG60" s="65"/>
      <c r="AH60" s="53"/>
      <c r="AI60" s="9"/>
      <c r="AJ60" s="139"/>
      <c r="AK60" s="135"/>
      <c r="AL60" s="53"/>
      <c r="AM60" s="65"/>
      <c r="AN60" s="53"/>
      <c r="AO60" s="22"/>
      <c r="AP60" s="32"/>
      <c r="AQ60" s="8"/>
      <c r="AR60" s="8"/>
    </row>
    <row r="61" spans="1:46" s="7" customFormat="1">
      <c r="A61" s="299"/>
      <c r="B61" s="321"/>
      <c r="C61" s="305"/>
      <c r="D61" s="308"/>
      <c r="E61" s="311"/>
      <c r="F61" s="258"/>
      <c r="G61" s="246"/>
      <c r="H61" s="248"/>
      <c r="I61" s="249" t="s">
        <v>8</v>
      </c>
      <c r="J61" s="183">
        <v>6</v>
      </c>
      <c r="K61" s="184" t="s">
        <v>2</v>
      </c>
      <c r="L61" s="216"/>
      <c r="M61" s="199"/>
      <c r="N61" s="196" t="s">
        <v>8</v>
      </c>
      <c r="O61" s="65">
        <v>8.3000000000000007</v>
      </c>
      <c r="P61" s="53" t="s">
        <v>2</v>
      </c>
      <c r="Q61" s="202">
        <f>O61*38.64</f>
        <v>320.71200000000005</v>
      </c>
      <c r="R61" s="201"/>
      <c r="S61" s="199"/>
      <c r="T61" s="196" t="s">
        <v>8</v>
      </c>
      <c r="U61" s="65">
        <v>14.9</v>
      </c>
      <c r="V61" s="53" t="s">
        <v>2</v>
      </c>
      <c r="W61" s="202">
        <f>U61*12.88</f>
        <v>191.91200000000001</v>
      </c>
      <c r="X61" s="201"/>
      <c r="Y61" s="199"/>
      <c r="Z61" s="196" t="s">
        <v>8</v>
      </c>
      <c r="AA61" s="65">
        <v>6.2</v>
      </c>
      <c r="AB61" s="53" t="s">
        <v>2</v>
      </c>
      <c r="AC61" s="202">
        <f>AA61*12.88</f>
        <v>79.856000000000009</v>
      </c>
      <c r="AD61" s="139"/>
      <c r="AE61" s="135"/>
      <c r="AF61" s="53"/>
      <c r="AG61" s="65"/>
      <c r="AH61" s="53"/>
      <c r="AI61" s="9"/>
      <c r="AJ61" s="139"/>
      <c r="AK61" s="135"/>
      <c r="AL61" s="53"/>
      <c r="AM61" s="65"/>
      <c r="AN61" s="53"/>
      <c r="AO61" s="22"/>
      <c r="AP61" s="32"/>
      <c r="AQ61" s="8"/>
      <c r="AR61" s="8"/>
    </row>
    <row r="62" spans="1:46" s="7" customFormat="1">
      <c r="A62" s="299"/>
      <c r="B62" s="321"/>
      <c r="C62" s="305"/>
      <c r="D62" s="308"/>
      <c r="E62" s="311"/>
      <c r="F62" s="258"/>
      <c r="G62" s="246"/>
      <c r="H62" s="248"/>
      <c r="I62" s="250"/>
      <c r="J62" s="183">
        <v>1740</v>
      </c>
      <c r="K62" s="184" t="s">
        <v>3</v>
      </c>
      <c r="L62" s="216"/>
      <c r="M62" s="199"/>
      <c r="N62" s="197"/>
      <c r="O62" s="65">
        <v>2407</v>
      </c>
      <c r="P62" s="53" t="s">
        <v>3</v>
      </c>
      <c r="Q62" s="203"/>
      <c r="R62" s="201"/>
      <c r="S62" s="199"/>
      <c r="T62" s="197"/>
      <c r="U62" s="65">
        <v>1639</v>
      </c>
      <c r="V62" s="53" t="s">
        <v>3</v>
      </c>
      <c r="W62" s="203"/>
      <c r="X62" s="201"/>
      <c r="Y62" s="199"/>
      <c r="Z62" s="197"/>
      <c r="AA62" s="65">
        <v>682</v>
      </c>
      <c r="AB62" s="53" t="s">
        <v>3</v>
      </c>
      <c r="AC62" s="203"/>
      <c r="AD62" s="139"/>
      <c r="AE62" s="135"/>
      <c r="AF62" s="53"/>
      <c r="AG62" s="65"/>
      <c r="AH62" s="53"/>
      <c r="AI62" s="9"/>
      <c r="AJ62" s="139"/>
      <c r="AK62" s="135"/>
      <c r="AL62" s="53"/>
      <c r="AM62" s="65"/>
      <c r="AN62" s="53"/>
      <c r="AO62" s="22"/>
      <c r="AP62" s="32"/>
      <c r="AQ62" s="8"/>
      <c r="AR62" s="8"/>
    </row>
    <row r="63" spans="1:46" s="7" customFormat="1" ht="28.5" customHeight="1">
      <c r="A63" s="299"/>
      <c r="B63" s="321"/>
      <c r="C63" s="305"/>
      <c r="D63" s="308"/>
      <c r="E63" s="311"/>
      <c r="F63" s="258"/>
      <c r="G63" s="246"/>
      <c r="H63" s="248"/>
      <c r="I63" s="185" t="s">
        <v>114</v>
      </c>
      <c r="J63" s="183">
        <v>780</v>
      </c>
      <c r="K63" s="184" t="s">
        <v>117</v>
      </c>
      <c r="L63" s="217"/>
      <c r="M63" s="204"/>
      <c r="N63" s="51" t="s">
        <v>114</v>
      </c>
      <c r="O63" s="65">
        <v>204</v>
      </c>
      <c r="P63" s="53" t="s">
        <v>117</v>
      </c>
      <c r="Q63" s="21">
        <f>O63*3.5</f>
        <v>714</v>
      </c>
      <c r="R63" s="205"/>
      <c r="S63" s="204"/>
      <c r="T63" s="147" t="s">
        <v>114</v>
      </c>
      <c r="U63" s="65">
        <v>0</v>
      </c>
      <c r="V63" s="53" t="s">
        <v>117</v>
      </c>
      <c r="W63" s="9"/>
      <c r="X63" s="205"/>
      <c r="Y63" s="204"/>
      <c r="Z63" s="51" t="s">
        <v>114</v>
      </c>
      <c r="AA63" s="65">
        <v>0</v>
      </c>
      <c r="AB63" s="53" t="s">
        <v>117</v>
      </c>
      <c r="AC63" s="21"/>
      <c r="AD63" s="139"/>
      <c r="AE63" s="135"/>
      <c r="AF63" s="53"/>
      <c r="AG63" s="65"/>
      <c r="AH63" s="53"/>
      <c r="AI63" s="9"/>
      <c r="AJ63" s="139"/>
      <c r="AK63" s="135"/>
      <c r="AL63" s="53"/>
      <c r="AM63" s="65"/>
      <c r="AN63" s="53"/>
      <c r="AO63" s="22"/>
      <c r="AP63" s="32"/>
      <c r="AQ63" s="8"/>
      <c r="AR63" s="8"/>
    </row>
    <row r="64" spans="1:46" s="7" customFormat="1" ht="17.25" customHeight="1">
      <c r="A64" s="200">
        <v>6</v>
      </c>
      <c r="B64" s="327">
        <v>2136892</v>
      </c>
      <c r="C64" s="316" t="s">
        <v>146</v>
      </c>
      <c r="D64" s="198" t="s">
        <v>90</v>
      </c>
      <c r="E64" s="318">
        <v>39.159999999999997</v>
      </c>
      <c r="F64" s="251">
        <f>E64*1000*7</f>
        <v>274120</v>
      </c>
      <c r="G64" s="324" t="s">
        <v>56</v>
      </c>
      <c r="H64" s="212" t="s">
        <v>112</v>
      </c>
      <c r="I64" s="196" t="s">
        <v>7</v>
      </c>
      <c r="J64" s="65">
        <v>4.5</v>
      </c>
      <c r="K64" s="53" t="s">
        <v>2</v>
      </c>
      <c r="L64" s="200" t="s">
        <v>102</v>
      </c>
      <c r="M64" s="198" t="s">
        <v>79</v>
      </c>
      <c r="N64" s="196" t="s">
        <v>7</v>
      </c>
      <c r="O64" s="65">
        <v>3</v>
      </c>
      <c r="P64" s="53" t="s">
        <v>2</v>
      </c>
      <c r="Q64" s="202">
        <f>O64*12315-Q66</f>
        <v>36906.36</v>
      </c>
      <c r="R64" s="200" t="s">
        <v>79</v>
      </c>
      <c r="S64" s="198" t="s">
        <v>75</v>
      </c>
      <c r="T64" s="196" t="s">
        <v>7</v>
      </c>
      <c r="U64" s="65">
        <v>9</v>
      </c>
      <c r="V64" s="53" t="s">
        <v>2</v>
      </c>
      <c r="W64" s="202">
        <f>U64*12315-W66</f>
        <v>110719.08</v>
      </c>
      <c r="X64" s="200" t="s">
        <v>75</v>
      </c>
      <c r="Y64" s="198" t="s">
        <v>91</v>
      </c>
      <c r="Z64" s="196" t="s">
        <v>7</v>
      </c>
      <c r="AA64" s="65">
        <v>2.2000000000000002</v>
      </c>
      <c r="AB64" s="53" t="s">
        <v>2</v>
      </c>
      <c r="AC64" s="202">
        <f>AA64*12315-AC66</f>
        <v>27064.664000000004</v>
      </c>
      <c r="AD64" s="200" t="s">
        <v>112</v>
      </c>
      <c r="AE64" s="198" t="s">
        <v>113</v>
      </c>
      <c r="AF64" s="196" t="s">
        <v>7</v>
      </c>
      <c r="AG64" s="65">
        <v>11.2</v>
      </c>
      <c r="AH64" s="53" t="s">
        <v>2</v>
      </c>
      <c r="AI64" s="202">
        <f>AG64*12315-AI66</f>
        <v>137783.74400000001</v>
      </c>
      <c r="AJ64" s="139"/>
      <c r="AK64" s="135"/>
      <c r="AL64" s="53"/>
      <c r="AM64" s="65"/>
      <c r="AN64" s="53"/>
      <c r="AO64" s="22"/>
      <c r="AP64" s="32"/>
      <c r="AQ64" s="8"/>
      <c r="AR64" s="326"/>
      <c r="AS64" s="326"/>
      <c r="AT64" s="326"/>
    </row>
    <row r="65" spans="1:46" s="7" customFormat="1" ht="15.75" customHeight="1">
      <c r="A65" s="201"/>
      <c r="B65" s="328"/>
      <c r="C65" s="317"/>
      <c r="D65" s="199"/>
      <c r="E65" s="319"/>
      <c r="F65" s="252"/>
      <c r="G65" s="325"/>
      <c r="H65" s="213"/>
      <c r="I65" s="197"/>
      <c r="J65" s="65">
        <v>31500</v>
      </c>
      <c r="K65" s="53" t="s">
        <v>3</v>
      </c>
      <c r="L65" s="201"/>
      <c r="M65" s="199"/>
      <c r="N65" s="197"/>
      <c r="O65" s="65">
        <v>21000</v>
      </c>
      <c r="P65" s="53" t="s">
        <v>3</v>
      </c>
      <c r="Q65" s="203"/>
      <c r="R65" s="201"/>
      <c r="S65" s="199"/>
      <c r="T65" s="197"/>
      <c r="U65" s="65">
        <v>63000</v>
      </c>
      <c r="V65" s="53" t="s">
        <v>3</v>
      </c>
      <c r="W65" s="203"/>
      <c r="X65" s="201"/>
      <c r="Y65" s="199"/>
      <c r="Z65" s="197"/>
      <c r="AA65" s="65">
        <v>15400</v>
      </c>
      <c r="AB65" s="53" t="s">
        <v>3</v>
      </c>
      <c r="AC65" s="203"/>
      <c r="AD65" s="201"/>
      <c r="AE65" s="199"/>
      <c r="AF65" s="197"/>
      <c r="AG65" s="65">
        <v>78400</v>
      </c>
      <c r="AH65" s="53" t="s">
        <v>3</v>
      </c>
      <c r="AI65" s="203"/>
      <c r="AJ65" s="139"/>
      <c r="AK65" s="135"/>
      <c r="AL65" s="53"/>
      <c r="AM65" s="65"/>
      <c r="AN65" s="53"/>
      <c r="AO65" s="22"/>
      <c r="AP65" s="32"/>
      <c r="AQ65" s="8"/>
      <c r="AR65" s="326"/>
      <c r="AS65" s="326"/>
      <c r="AT65" s="326"/>
    </row>
    <row r="66" spans="1:46" s="7" customFormat="1" ht="14.25" customHeight="1">
      <c r="A66" s="201"/>
      <c r="B66" s="328"/>
      <c r="C66" s="317"/>
      <c r="D66" s="199"/>
      <c r="E66" s="319"/>
      <c r="F66" s="252"/>
      <c r="G66" s="325"/>
      <c r="H66" s="213"/>
      <c r="I66" s="196" t="s">
        <v>8</v>
      </c>
      <c r="J66" s="65">
        <v>4.5</v>
      </c>
      <c r="K66" s="53" t="s">
        <v>2</v>
      </c>
      <c r="L66" s="201"/>
      <c r="M66" s="199"/>
      <c r="N66" s="196" t="s">
        <v>8</v>
      </c>
      <c r="O66" s="65">
        <v>3</v>
      </c>
      <c r="P66" s="53" t="s">
        <v>2</v>
      </c>
      <c r="Q66" s="202">
        <f>O66*12.88</f>
        <v>38.64</v>
      </c>
      <c r="R66" s="201"/>
      <c r="S66" s="199"/>
      <c r="T66" s="196" t="s">
        <v>8</v>
      </c>
      <c r="U66" s="65">
        <v>9</v>
      </c>
      <c r="V66" s="53" t="s">
        <v>2</v>
      </c>
      <c r="W66" s="202">
        <f>U66*12.88</f>
        <v>115.92</v>
      </c>
      <c r="X66" s="201"/>
      <c r="Y66" s="199"/>
      <c r="Z66" s="196" t="s">
        <v>8</v>
      </c>
      <c r="AA66" s="65">
        <v>2.2000000000000002</v>
      </c>
      <c r="AB66" s="53" t="s">
        <v>2</v>
      </c>
      <c r="AC66" s="202">
        <f>AA66*12.88</f>
        <v>28.336000000000006</v>
      </c>
      <c r="AD66" s="201"/>
      <c r="AE66" s="199"/>
      <c r="AF66" s="196" t="s">
        <v>8</v>
      </c>
      <c r="AG66" s="65">
        <v>11.2</v>
      </c>
      <c r="AH66" s="53" t="s">
        <v>2</v>
      </c>
      <c r="AI66" s="202">
        <f>AG66*12.88</f>
        <v>144.256</v>
      </c>
      <c r="AJ66" s="139"/>
      <c r="AK66" s="135"/>
      <c r="AL66" s="53"/>
      <c r="AM66" s="65"/>
      <c r="AN66" s="53"/>
      <c r="AO66" s="22"/>
      <c r="AP66" s="32"/>
      <c r="AQ66" s="8"/>
      <c r="AR66" s="326"/>
      <c r="AS66" s="326"/>
      <c r="AT66" s="326"/>
    </row>
    <row r="67" spans="1:46" s="7" customFormat="1" ht="19.5" customHeight="1">
      <c r="A67" s="201"/>
      <c r="B67" s="328"/>
      <c r="C67" s="317"/>
      <c r="D67" s="199"/>
      <c r="E67" s="319"/>
      <c r="F67" s="252"/>
      <c r="G67" s="325"/>
      <c r="H67" s="213"/>
      <c r="I67" s="197"/>
      <c r="J67" s="65">
        <v>495</v>
      </c>
      <c r="K67" s="53" t="s">
        <v>3</v>
      </c>
      <c r="L67" s="201"/>
      <c r="M67" s="199"/>
      <c r="N67" s="197"/>
      <c r="O67" s="65">
        <v>330</v>
      </c>
      <c r="P67" s="53" t="s">
        <v>3</v>
      </c>
      <c r="Q67" s="203"/>
      <c r="R67" s="201"/>
      <c r="S67" s="199"/>
      <c r="T67" s="197"/>
      <c r="U67" s="65">
        <v>909</v>
      </c>
      <c r="V67" s="53" t="s">
        <v>3</v>
      </c>
      <c r="W67" s="203"/>
      <c r="X67" s="201"/>
      <c r="Y67" s="199"/>
      <c r="Z67" s="197"/>
      <c r="AA67" s="65">
        <v>242</v>
      </c>
      <c r="AB67" s="53" t="s">
        <v>3</v>
      </c>
      <c r="AC67" s="203"/>
      <c r="AD67" s="201"/>
      <c r="AE67" s="199"/>
      <c r="AF67" s="197"/>
      <c r="AG67" s="65">
        <v>1232</v>
      </c>
      <c r="AH67" s="53" t="s">
        <v>3</v>
      </c>
      <c r="AI67" s="203"/>
      <c r="AJ67" s="139"/>
      <c r="AK67" s="135"/>
      <c r="AL67" s="53"/>
      <c r="AM67" s="65"/>
      <c r="AN67" s="53"/>
      <c r="AO67" s="22"/>
      <c r="AP67" s="32"/>
      <c r="AQ67" s="8"/>
      <c r="AR67" s="326"/>
      <c r="AS67" s="326"/>
      <c r="AT67" s="326"/>
    </row>
    <row r="68" spans="1:46" s="7" customFormat="1" ht="43.5" customHeight="1">
      <c r="A68" s="201"/>
      <c r="B68" s="328"/>
      <c r="C68" s="317"/>
      <c r="D68" s="199"/>
      <c r="E68" s="319"/>
      <c r="F68" s="252"/>
      <c r="G68" s="325"/>
      <c r="H68" s="213"/>
      <c r="I68" s="147" t="s">
        <v>114</v>
      </c>
      <c r="J68" s="65">
        <v>0</v>
      </c>
      <c r="K68" s="53" t="s">
        <v>117</v>
      </c>
      <c r="L68" s="205"/>
      <c r="M68" s="204"/>
      <c r="N68" s="51" t="s">
        <v>114</v>
      </c>
      <c r="O68" s="65">
        <v>0</v>
      </c>
      <c r="P68" s="53" t="s">
        <v>117</v>
      </c>
      <c r="Q68" s="21"/>
      <c r="R68" s="205"/>
      <c r="S68" s="204"/>
      <c r="T68" s="147" t="s">
        <v>114</v>
      </c>
      <c r="U68" s="65">
        <v>0</v>
      </c>
      <c r="V68" s="53" t="s">
        <v>117</v>
      </c>
      <c r="W68" s="9"/>
      <c r="X68" s="205"/>
      <c r="Y68" s="204"/>
      <c r="Z68" s="51" t="s">
        <v>114</v>
      </c>
      <c r="AA68" s="65">
        <v>0</v>
      </c>
      <c r="AB68" s="53" t="s">
        <v>117</v>
      </c>
      <c r="AC68" s="21"/>
      <c r="AD68" s="205"/>
      <c r="AE68" s="204"/>
      <c r="AF68" s="147" t="s">
        <v>114</v>
      </c>
      <c r="AG68" s="65">
        <v>0</v>
      </c>
      <c r="AH68" s="53" t="s">
        <v>117</v>
      </c>
      <c r="AI68" s="9"/>
      <c r="AJ68" s="139"/>
      <c r="AK68" s="135"/>
      <c r="AL68" s="53"/>
      <c r="AM68" s="65"/>
      <c r="AN68" s="53"/>
      <c r="AO68" s="22"/>
      <c r="AP68" s="32"/>
      <c r="AQ68" s="8"/>
      <c r="AR68" s="326"/>
      <c r="AS68" s="326"/>
      <c r="AT68" s="326"/>
    </row>
    <row r="69" spans="1:46" s="7" customFormat="1" ht="19.5" customHeight="1">
      <c r="A69" s="298">
        <v>7</v>
      </c>
      <c r="B69" s="322">
        <v>2136091</v>
      </c>
      <c r="C69" s="304" t="s">
        <v>147</v>
      </c>
      <c r="D69" s="307" t="s">
        <v>92</v>
      </c>
      <c r="E69" s="310">
        <v>48.7</v>
      </c>
      <c r="F69" s="257">
        <f t="shared" ref="F69" si="1">E69*1000*7</f>
        <v>340900</v>
      </c>
      <c r="G69" s="245" t="s">
        <v>93</v>
      </c>
      <c r="H69" s="247" t="s">
        <v>110</v>
      </c>
      <c r="I69" s="249" t="s">
        <v>7</v>
      </c>
      <c r="J69" s="183">
        <v>8.5</v>
      </c>
      <c r="K69" s="184" t="s">
        <v>2</v>
      </c>
      <c r="L69" s="200" t="s">
        <v>95</v>
      </c>
      <c r="M69" s="198" t="s">
        <v>96</v>
      </c>
      <c r="N69" s="196" t="s">
        <v>7</v>
      </c>
      <c r="O69" s="65">
        <v>3.5</v>
      </c>
      <c r="P69" s="53" t="s">
        <v>2</v>
      </c>
      <c r="Q69" s="202">
        <f>O69*12315-Q71</f>
        <v>43057.42</v>
      </c>
      <c r="R69" s="200" t="s">
        <v>60</v>
      </c>
      <c r="S69" s="198" t="s">
        <v>94</v>
      </c>
      <c r="T69" s="196" t="s">
        <v>7</v>
      </c>
      <c r="U69" s="65">
        <v>5.2</v>
      </c>
      <c r="V69" s="53" t="s">
        <v>2</v>
      </c>
      <c r="W69" s="202">
        <f>U69*12315-W71</f>
        <v>63971.023999999998</v>
      </c>
      <c r="X69" s="134"/>
      <c r="Y69" s="135"/>
      <c r="Z69" s="53"/>
      <c r="AA69" s="65"/>
      <c r="AB69" s="53"/>
      <c r="AC69" s="21"/>
      <c r="AD69" s="139"/>
      <c r="AE69" s="135"/>
      <c r="AF69" s="53"/>
      <c r="AG69" s="65"/>
      <c r="AH69" s="53"/>
      <c r="AI69" s="9"/>
      <c r="AJ69" s="139"/>
      <c r="AK69" s="135"/>
      <c r="AL69" s="53"/>
      <c r="AM69" s="65"/>
      <c r="AN69" s="53"/>
      <c r="AO69" s="22"/>
      <c r="AP69" s="32"/>
      <c r="AQ69" s="8"/>
      <c r="AR69" s="8"/>
    </row>
    <row r="70" spans="1:46" s="7" customFormat="1" ht="15.75" customHeight="1">
      <c r="A70" s="299"/>
      <c r="B70" s="323"/>
      <c r="C70" s="305"/>
      <c r="D70" s="308"/>
      <c r="E70" s="311"/>
      <c r="F70" s="258"/>
      <c r="G70" s="246"/>
      <c r="H70" s="248"/>
      <c r="I70" s="250"/>
      <c r="J70" s="183">
        <v>59500</v>
      </c>
      <c r="K70" s="184" t="s">
        <v>3</v>
      </c>
      <c r="L70" s="201"/>
      <c r="M70" s="199"/>
      <c r="N70" s="197"/>
      <c r="O70" s="65">
        <v>24500</v>
      </c>
      <c r="P70" s="53" t="s">
        <v>3</v>
      </c>
      <c r="Q70" s="203"/>
      <c r="R70" s="201"/>
      <c r="S70" s="199"/>
      <c r="T70" s="197"/>
      <c r="U70" s="65">
        <v>36400</v>
      </c>
      <c r="V70" s="53" t="s">
        <v>3</v>
      </c>
      <c r="W70" s="203"/>
      <c r="X70" s="134"/>
      <c r="Y70" s="135"/>
      <c r="Z70" s="53"/>
      <c r="AA70" s="65"/>
      <c r="AB70" s="53"/>
      <c r="AC70" s="21"/>
      <c r="AD70" s="139"/>
      <c r="AE70" s="135"/>
      <c r="AF70" s="53"/>
      <c r="AG70" s="65"/>
      <c r="AH70" s="53"/>
      <c r="AI70" s="9"/>
      <c r="AJ70" s="139"/>
      <c r="AK70" s="135"/>
      <c r="AL70" s="53"/>
      <c r="AM70" s="65"/>
      <c r="AN70" s="53"/>
      <c r="AO70" s="22"/>
      <c r="AP70" s="32"/>
      <c r="AQ70" s="8"/>
      <c r="AR70" s="8"/>
    </row>
    <row r="71" spans="1:46" s="7" customFormat="1" ht="16.5" customHeight="1">
      <c r="A71" s="299"/>
      <c r="B71" s="323"/>
      <c r="C71" s="305"/>
      <c r="D71" s="308"/>
      <c r="E71" s="311"/>
      <c r="F71" s="258"/>
      <c r="G71" s="246"/>
      <c r="H71" s="248"/>
      <c r="I71" s="249" t="s">
        <v>8</v>
      </c>
      <c r="J71" s="183">
        <v>8.5</v>
      </c>
      <c r="K71" s="184" t="s">
        <v>2</v>
      </c>
      <c r="L71" s="201"/>
      <c r="M71" s="199"/>
      <c r="N71" s="196" t="s">
        <v>8</v>
      </c>
      <c r="O71" s="65">
        <v>3.5</v>
      </c>
      <c r="P71" s="53" t="s">
        <v>2</v>
      </c>
      <c r="Q71" s="202">
        <f>O71*12.88</f>
        <v>45.080000000000005</v>
      </c>
      <c r="R71" s="201"/>
      <c r="S71" s="199"/>
      <c r="T71" s="196" t="s">
        <v>8</v>
      </c>
      <c r="U71" s="65">
        <v>5.2</v>
      </c>
      <c r="V71" s="53" t="s">
        <v>2</v>
      </c>
      <c r="W71" s="202">
        <f>U71*12.88</f>
        <v>66.976000000000013</v>
      </c>
      <c r="X71" s="134"/>
      <c r="Y71" s="135"/>
      <c r="Z71" s="53"/>
      <c r="AA71" s="65"/>
      <c r="AB71" s="53"/>
      <c r="AC71" s="21"/>
      <c r="AD71" s="139"/>
      <c r="AE71" s="135"/>
      <c r="AF71" s="53"/>
      <c r="AG71" s="65"/>
      <c r="AH71" s="53"/>
      <c r="AI71" s="9"/>
      <c r="AJ71" s="139"/>
      <c r="AK71" s="135"/>
      <c r="AL71" s="53"/>
      <c r="AM71" s="65"/>
      <c r="AN71" s="53"/>
      <c r="AO71" s="22"/>
      <c r="AP71" s="32"/>
      <c r="AQ71" s="8"/>
      <c r="AR71" s="8"/>
    </row>
    <row r="72" spans="1:46" s="7" customFormat="1" ht="23.25" customHeight="1">
      <c r="A72" s="299"/>
      <c r="B72" s="323"/>
      <c r="C72" s="305"/>
      <c r="D72" s="308"/>
      <c r="E72" s="311"/>
      <c r="F72" s="258"/>
      <c r="G72" s="246"/>
      <c r="H72" s="248"/>
      <c r="I72" s="250"/>
      <c r="J72" s="183">
        <v>2465</v>
      </c>
      <c r="K72" s="184" t="s">
        <v>3</v>
      </c>
      <c r="L72" s="201"/>
      <c r="M72" s="199"/>
      <c r="N72" s="197"/>
      <c r="O72" s="65">
        <v>1015</v>
      </c>
      <c r="P72" s="53" t="s">
        <v>3</v>
      </c>
      <c r="Q72" s="203"/>
      <c r="R72" s="201"/>
      <c r="S72" s="199"/>
      <c r="T72" s="197"/>
      <c r="U72" s="65">
        <v>572</v>
      </c>
      <c r="V72" s="53" t="s">
        <v>3</v>
      </c>
      <c r="W72" s="203"/>
      <c r="X72" s="134"/>
      <c r="Y72" s="135"/>
      <c r="Z72" s="53"/>
      <c r="AA72" s="65"/>
      <c r="AB72" s="53"/>
      <c r="AC72" s="21"/>
      <c r="AD72" s="139"/>
      <c r="AE72" s="135"/>
      <c r="AF72" s="53"/>
      <c r="AG72" s="65"/>
      <c r="AH72" s="53"/>
      <c r="AI72" s="9"/>
      <c r="AJ72" s="139"/>
      <c r="AK72" s="135"/>
      <c r="AL72" s="53"/>
      <c r="AM72" s="65"/>
      <c r="AN72" s="53"/>
      <c r="AO72" s="22"/>
      <c r="AP72" s="32"/>
      <c r="AQ72" s="8"/>
      <c r="AR72" s="8"/>
    </row>
    <row r="73" spans="1:46" s="7" customFormat="1" ht="30.75" customHeight="1">
      <c r="A73" s="299"/>
      <c r="B73" s="323"/>
      <c r="C73" s="305"/>
      <c r="D73" s="308"/>
      <c r="E73" s="311"/>
      <c r="F73" s="258"/>
      <c r="G73" s="246"/>
      <c r="H73" s="248"/>
      <c r="I73" s="185" t="s">
        <v>114</v>
      </c>
      <c r="J73" s="183">
        <v>0</v>
      </c>
      <c r="K73" s="184" t="s">
        <v>117</v>
      </c>
      <c r="L73" s="205"/>
      <c r="M73" s="204"/>
      <c r="N73" s="51" t="s">
        <v>114</v>
      </c>
      <c r="O73" s="65">
        <v>0</v>
      </c>
      <c r="P73" s="53" t="s">
        <v>117</v>
      </c>
      <c r="Q73" s="21"/>
      <c r="R73" s="205"/>
      <c r="S73" s="204"/>
      <c r="T73" s="147" t="s">
        <v>114</v>
      </c>
      <c r="U73" s="65">
        <v>0</v>
      </c>
      <c r="V73" s="53" t="s">
        <v>117</v>
      </c>
      <c r="W73" s="9"/>
      <c r="X73" s="134"/>
      <c r="Y73" s="135"/>
      <c r="Z73" s="53"/>
      <c r="AA73" s="65"/>
      <c r="AB73" s="53"/>
      <c r="AC73" s="21"/>
      <c r="AD73" s="139"/>
      <c r="AE73" s="135"/>
      <c r="AF73" s="53"/>
      <c r="AG73" s="65"/>
      <c r="AH73" s="53"/>
      <c r="AI73" s="9"/>
      <c r="AJ73" s="139"/>
      <c r="AK73" s="135"/>
      <c r="AL73" s="53"/>
      <c r="AM73" s="65"/>
      <c r="AN73" s="53"/>
      <c r="AO73" s="22"/>
      <c r="AP73" s="32"/>
      <c r="AQ73" s="8"/>
      <c r="AR73" s="8"/>
    </row>
    <row r="74" spans="1:46" s="7" customFormat="1" ht="15" customHeight="1">
      <c r="A74" s="200">
        <v>8</v>
      </c>
      <c r="B74" s="314">
        <v>2136196</v>
      </c>
      <c r="C74" s="316" t="s">
        <v>148</v>
      </c>
      <c r="D74" s="198" t="s">
        <v>97</v>
      </c>
      <c r="E74" s="318">
        <v>36.36</v>
      </c>
      <c r="F74" s="251">
        <f>E74*1000*8</f>
        <v>290880</v>
      </c>
      <c r="G74" s="324" t="s">
        <v>46</v>
      </c>
      <c r="H74" s="212" t="s">
        <v>101</v>
      </c>
      <c r="I74" s="196" t="s">
        <v>7</v>
      </c>
      <c r="J74" s="65">
        <v>6</v>
      </c>
      <c r="K74" s="53" t="s">
        <v>2</v>
      </c>
      <c r="L74" s="200" t="s">
        <v>101</v>
      </c>
      <c r="M74" s="198" t="s">
        <v>50</v>
      </c>
      <c r="N74" s="196" t="s">
        <v>7</v>
      </c>
      <c r="O74" s="65">
        <v>4</v>
      </c>
      <c r="P74" s="53" t="s">
        <v>2</v>
      </c>
      <c r="Q74" s="202">
        <f>O74*12315-Q76</f>
        <v>49105.440000000002</v>
      </c>
      <c r="R74" s="200" t="s">
        <v>50</v>
      </c>
      <c r="S74" s="198" t="s">
        <v>98</v>
      </c>
      <c r="T74" s="196" t="s">
        <v>7</v>
      </c>
      <c r="U74" s="65">
        <v>5</v>
      </c>
      <c r="V74" s="53" t="s">
        <v>2</v>
      </c>
      <c r="W74" s="202">
        <f>U74*12315-W76</f>
        <v>61510.6</v>
      </c>
      <c r="X74" s="200" t="s">
        <v>98</v>
      </c>
      <c r="Y74" s="198" t="s">
        <v>99</v>
      </c>
      <c r="Z74" s="196" t="s">
        <v>7</v>
      </c>
      <c r="AA74" s="65">
        <v>5</v>
      </c>
      <c r="AB74" s="53" t="s">
        <v>2</v>
      </c>
      <c r="AC74" s="202">
        <f>AA74*12315-AC76</f>
        <v>61510.6</v>
      </c>
      <c r="AD74" s="200" t="s">
        <v>99</v>
      </c>
      <c r="AE74" s="198" t="s">
        <v>102</v>
      </c>
      <c r="AF74" s="196" t="s">
        <v>7</v>
      </c>
      <c r="AG74" s="65">
        <v>5</v>
      </c>
      <c r="AH74" s="53" t="s">
        <v>2</v>
      </c>
      <c r="AI74" s="202">
        <f>AG74*12315-AI76</f>
        <v>61510.6</v>
      </c>
      <c r="AJ74" s="139"/>
      <c r="AK74" s="135"/>
      <c r="AL74" s="53"/>
      <c r="AM74" s="65"/>
      <c r="AN74" s="53"/>
      <c r="AO74" s="22"/>
      <c r="AP74" s="32"/>
      <c r="AQ74" s="8"/>
      <c r="AR74" s="8"/>
    </row>
    <row r="75" spans="1:46" s="7" customFormat="1">
      <c r="A75" s="201"/>
      <c r="B75" s="315"/>
      <c r="C75" s="317"/>
      <c r="D75" s="199"/>
      <c r="E75" s="319"/>
      <c r="F75" s="252"/>
      <c r="G75" s="325"/>
      <c r="H75" s="213"/>
      <c r="I75" s="197"/>
      <c r="J75" s="65">
        <v>48000</v>
      </c>
      <c r="K75" s="53" t="s">
        <v>3</v>
      </c>
      <c r="L75" s="201"/>
      <c r="M75" s="199"/>
      <c r="N75" s="197"/>
      <c r="O75" s="65">
        <v>32000</v>
      </c>
      <c r="P75" s="53" t="s">
        <v>3</v>
      </c>
      <c r="Q75" s="203"/>
      <c r="R75" s="201"/>
      <c r="S75" s="199"/>
      <c r="T75" s="197"/>
      <c r="U75" s="65">
        <v>40000</v>
      </c>
      <c r="V75" s="53" t="s">
        <v>3</v>
      </c>
      <c r="W75" s="203"/>
      <c r="X75" s="201"/>
      <c r="Y75" s="199"/>
      <c r="Z75" s="197"/>
      <c r="AA75" s="65">
        <v>40000</v>
      </c>
      <c r="AB75" s="53" t="s">
        <v>3</v>
      </c>
      <c r="AC75" s="203"/>
      <c r="AD75" s="201"/>
      <c r="AE75" s="199"/>
      <c r="AF75" s="197"/>
      <c r="AG75" s="65">
        <v>40000</v>
      </c>
      <c r="AH75" s="53" t="s">
        <v>3</v>
      </c>
      <c r="AI75" s="203"/>
      <c r="AJ75" s="139"/>
      <c r="AK75" s="135"/>
      <c r="AL75" s="53"/>
      <c r="AM75" s="65"/>
      <c r="AN75" s="53"/>
      <c r="AO75" s="22"/>
      <c r="AP75" s="32"/>
      <c r="AQ75" s="8"/>
      <c r="AR75" s="8"/>
    </row>
    <row r="76" spans="1:46" s="7" customFormat="1">
      <c r="A76" s="201"/>
      <c r="B76" s="315"/>
      <c r="C76" s="317"/>
      <c r="D76" s="199"/>
      <c r="E76" s="319"/>
      <c r="F76" s="252"/>
      <c r="G76" s="325"/>
      <c r="H76" s="213"/>
      <c r="I76" s="196" t="s">
        <v>8</v>
      </c>
      <c r="J76" s="65">
        <v>6</v>
      </c>
      <c r="K76" s="53" t="s">
        <v>2</v>
      </c>
      <c r="L76" s="201"/>
      <c r="M76" s="199"/>
      <c r="N76" s="196" t="s">
        <v>8</v>
      </c>
      <c r="O76" s="65">
        <v>4</v>
      </c>
      <c r="P76" s="53" t="s">
        <v>2</v>
      </c>
      <c r="Q76" s="202">
        <f>O76*38.64</f>
        <v>154.56</v>
      </c>
      <c r="R76" s="201"/>
      <c r="S76" s="199"/>
      <c r="T76" s="196" t="s">
        <v>8</v>
      </c>
      <c r="U76" s="65">
        <v>5</v>
      </c>
      <c r="V76" s="53" t="s">
        <v>2</v>
      </c>
      <c r="W76" s="202">
        <f>U76*12.88</f>
        <v>64.400000000000006</v>
      </c>
      <c r="X76" s="201"/>
      <c r="Y76" s="199"/>
      <c r="Z76" s="196" t="s">
        <v>8</v>
      </c>
      <c r="AA76" s="65">
        <v>5</v>
      </c>
      <c r="AB76" s="53" t="s">
        <v>2</v>
      </c>
      <c r="AC76" s="202">
        <f>AA76*12.88</f>
        <v>64.400000000000006</v>
      </c>
      <c r="AD76" s="201"/>
      <c r="AE76" s="199"/>
      <c r="AF76" s="196" t="s">
        <v>8</v>
      </c>
      <c r="AG76" s="65">
        <v>5</v>
      </c>
      <c r="AH76" s="53" t="s">
        <v>2</v>
      </c>
      <c r="AI76" s="202">
        <f>AG76*12.88</f>
        <v>64.400000000000006</v>
      </c>
      <c r="AJ76" s="139"/>
      <c r="AK76" s="135"/>
      <c r="AL76" s="53"/>
      <c r="AM76" s="65"/>
      <c r="AN76" s="53"/>
      <c r="AO76" s="22"/>
      <c r="AP76" s="32"/>
      <c r="AQ76" s="8"/>
      <c r="AR76" s="8"/>
    </row>
    <row r="77" spans="1:46" s="7" customFormat="1">
      <c r="A77" s="201"/>
      <c r="B77" s="315"/>
      <c r="C77" s="317"/>
      <c r="D77" s="199"/>
      <c r="E77" s="319"/>
      <c r="F77" s="252"/>
      <c r="G77" s="325"/>
      <c r="H77" s="213"/>
      <c r="I77" s="197"/>
      <c r="J77" s="65">
        <v>660</v>
      </c>
      <c r="K77" s="53" t="s">
        <v>3</v>
      </c>
      <c r="L77" s="201"/>
      <c r="M77" s="199"/>
      <c r="N77" s="197"/>
      <c r="O77" s="65">
        <v>1160</v>
      </c>
      <c r="P77" s="53" t="s">
        <v>3</v>
      </c>
      <c r="Q77" s="203"/>
      <c r="R77" s="201"/>
      <c r="S77" s="199"/>
      <c r="T77" s="197"/>
      <c r="U77" s="65">
        <v>550</v>
      </c>
      <c r="V77" s="53" t="s">
        <v>3</v>
      </c>
      <c r="W77" s="203"/>
      <c r="X77" s="201"/>
      <c r="Y77" s="199"/>
      <c r="Z77" s="197"/>
      <c r="AA77" s="65">
        <v>550</v>
      </c>
      <c r="AB77" s="53" t="s">
        <v>3</v>
      </c>
      <c r="AC77" s="203"/>
      <c r="AD77" s="201"/>
      <c r="AE77" s="199"/>
      <c r="AF77" s="197"/>
      <c r="AG77" s="65">
        <v>550</v>
      </c>
      <c r="AH77" s="53" t="s">
        <v>3</v>
      </c>
      <c r="AI77" s="203"/>
      <c r="AJ77" s="139"/>
      <c r="AK77" s="135"/>
      <c r="AL77" s="53"/>
      <c r="AM77" s="65"/>
      <c r="AN77" s="53"/>
      <c r="AO77" s="22"/>
      <c r="AP77" s="32"/>
      <c r="AQ77" s="8"/>
      <c r="AR77" s="8"/>
    </row>
    <row r="78" spans="1:46" s="7" customFormat="1" ht="38.25" customHeight="1">
      <c r="A78" s="201"/>
      <c r="B78" s="315"/>
      <c r="C78" s="317"/>
      <c r="D78" s="199"/>
      <c r="E78" s="319"/>
      <c r="F78" s="252"/>
      <c r="G78" s="325"/>
      <c r="H78" s="213"/>
      <c r="I78" s="147" t="s">
        <v>114</v>
      </c>
      <c r="J78" s="65">
        <v>0</v>
      </c>
      <c r="K78" s="53" t="s">
        <v>117</v>
      </c>
      <c r="L78" s="205"/>
      <c r="M78" s="204"/>
      <c r="N78" s="51" t="s">
        <v>114</v>
      </c>
      <c r="O78" s="65">
        <v>0</v>
      </c>
      <c r="P78" s="53" t="s">
        <v>117</v>
      </c>
      <c r="Q78" s="21"/>
      <c r="R78" s="205"/>
      <c r="S78" s="204"/>
      <c r="T78" s="147" t="s">
        <v>114</v>
      </c>
      <c r="U78" s="65">
        <v>0</v>
      </c>
      <c r="V78" s="53" t="s">
        <v>117</v>
      </c>
      <c r="W78" s="9"/>
      <c r="X78" s="205"/>
      <c r="Y78" s="204"/>
      <c r="Z78" s="51" t="s">
        <v>114</v>
      </c>
      <c r="AA78" s="65">
        <v>0</v>
      </c>
      <c r="AB78" s="53" t="s">
        <v>117</v>
      </c>
      <c r="AC78" s="21"/>
      <c r="AD78" s="205"/>
      <c r="AE78" s="204"/>
      <c r="AF78" s="147" t="s">
        <v>114</v>
      </c>
      <c r="AG78" s="65">
        <v>0</v>
      </c>
      <c r="AH78" s="53" t="s">
        <v>117</v>
      </c>
      <c r="AI78" s="9"/>
      <c r="AJ78" s="139"/>
      <c r="AK78" s="135"/>
      <c r="AL78" s="53"/>
      <c r="AM78" s="65"/>
      <c r="AN78" s="53"/>
      <c r="AO78" s="22"/>
      <c r="AP78" s="32"/>
      <c r="AQ78" s="8"/>
      <c r="AR78" s="8"/>
    </row>
    <row r="79" spans="1:46" s="7" customFormat="1" ht="14.25" customHeight="1">
      <c r="A79" s="298">
        <v>9</v>
      </c>
      <c r="B79" s="322">
        <v>2136093</v>
      </c>
      <c r="C79" s="304" t="s">
        <v>149</v>
      </c>
      <c r="D79" s="307" t="s">
        <v>100</v>
      </c>
      <c r="E79" s="310">
        <v>153.04</v>
      </c>
      <c r="F79" s="257">
        <f>E79*1000*8</f>
        <v>1224320</v>
      </c>
      <c r="G79" s="245" t="s">
        <v>46</v>
      </c>
      <c r="H79" s="247" t="s">
        <v>58</v>
      </c>
      <c r="I79" s="249" t="s">
        <v>7</v>
      </c>
      <c r="J79" s="183">
        <v>12</v>
      </c>
      <c r="K79" s="184" t="s">
        <v>2</v>
      </c>
      <c r="L79" s="215" t="s">
        <v>58</v>
      </c>
      <c r="M79" s="212" t="s">
        <v>98</v>
      </c>
      <c r="N79" s="196" t="s">
        <v>7</v>
      </c>
      <c r="O79" s="65">
        <v>3</v>
      </c>
      <c r="P79" s="53" t="s">
        <v>2</v>
      </c>
      <c r="Q79" s="202">
        <f>O79*12315-Q81</f>
        <v>36906.36</v>
      </c>
      <c r="R79" s="215" t="s">
        <v>150</v>
      </c>
      <c r="S79" s="212" t="s">
        <v>151</v>
      </c>
      <c r="T79" s="196" t="s">
        <v>7</v>
      </c>
      <c r="U79" s="65">
        <v>10.3</v>
      </c>
      <c r="V79" s="53" t="s">
        <v>2</v>
      </c>
      <c r="W79" s="202">
        <f>U79*12315-W81-W83</f>
        <v>125661.83600000001</v>
      </c>
      <c r="X79" s="215" t="s">
        <v>102</v>
      </c>
      <c r="Y79" s="212" t="s">
        <v>61</v>
      </c>
      <c r="Z79" s="196" t="s">
        <v>7</v>
      </c>
      <c r="AA79" s="65">
        <v>10</v>
      </c>
      <c r="AB79" s="53" t="s">
        <v>2</v>
      </c>
      <c r="AC79" s="202">
        <f>AA79*12315-AC81</f>
        <v>123021.2</v>
      </c>
      <c r="AD79" s="215" t="s">
        <v>61</v>
      </c>
      <c r="AE79" s="212" t="s">
        <v>152</v>
      </c>
      <c r="AF79" s="196" t="s">
        <v>7</v>
      </c>
      <c r="AG79" s="65">
        <v>10</v>
      </c>
      <c r="AH79" s="53" t="s">
        <v>2</v>
      </c>
      <c r="AI79" s="202">
        <f>AG79*12315-AI81</f>
        <v>123021.2</v>
      </c>
      <c r="AJ79" s="200" t="s">
        <v>165</v>
      </c>
      <c r="AK79" s="198" t="s">
        <v>153</v>
      </c>
      <c r="AL79" s="196" t="s">
        <v>7</v>
      </c>
      <c r="AM79" s="65">
        <v>3.4</v>
      </c>
      <c r="AN79" s="53" t="s">
        <v>2</v>
      </c>
      <c r="AO79" s="202">
        <f>AM79*12315-AO81</f>
        <v>41827.207999999999</v>
      </c>
      <c r="AP79" s="32"/>
      <c r="AQ79" s="8"/>
      <c r="AR79" s="8"/>
    </row>
    <row r="80" spans="1:46" s="7" customFormat="1" ht="14.25" customHeight="1">
      <c r="A80" s="299"/>
      <c r="B80" s="323"/>
      <c r="C80" s="305"/>
      <c r="D80" s="308"/>
      <c r="E80" s="311"/>
      <c r="F80" s="258"/>
      <c r="G80" s="246"/>
      <c r="H80" s="248"/>
      <c r="I80" s="250"/>
      <c r="J80" s="183">
        <v>96000</v>
      </c>
      <c r="K80" s="184" t="s">
        <v>3</v>
      </c>
      <c r="L80" s="216"/>
      <c r="M80" s="213"/>
      <c r="N80" s="197"/>
      <c r="O80" s="65">
        <v>24000</v>
      </c>
      <c r="P80" s="53" t="s">
        <v>3</v>
      </c>
      <c r="Q80" s="203"/>
      <c r="R80" s="216"/>
      <c r="S80" s="213"/>
      <c r="T80" s="197"/>
      <c r="U80" s="65">
        <v>82400</v>
      </c>
      <c r="V80" s="53" t="s">
        <v>3</v>
      </c>
      <c r="W80" s="203"/>
      <c r="X80" s="216"/>
      <c r="Y80" s="213"/>
      <c r="Z80" s="197"/>
      <c r="AA80" s="65">
        <v>80000</v>
      </c>
      <c r="AB80" s="53" t="s">
        <v>3</v>
      </c>
      <c r="AC80" s="203"/>
      <c r="AD80" s="216"/>
      <c r="AE80" s="213"/>
      <c r="AF80" s="197"/>
      <c r="AG80" s="65">
        <v>80000</v>
      </c>
      <c r="AH80" s="53" t="s">
        <v>3</v>
      </c>
      <c r="AI80" s="203"/>
      <c r="AJ80" s="201"/>
      <c r="AK80" s="199"/>
      <c r="AL80" s="197"/>
      <c r="AM80" s="65">
        <v>27200</v>
      </c>
      <c r="AN80" s="53" t="s">
        <v>3</v>
      </c>
      <c r="AO80" s="203"/>
      <c r="AP80" s="32"/>
      <c r="AQ80" s="8"/>
      <c r="AR80" s="8"/>
    </row>
    <row r="81" spans="1:50" s="7" customFormat="1" ht="14.25" customHeight="1">
      <c r="A81" s="299"/>
      <c r="B81" s="323"/>
      <c r="C81" s="305"/>
      <c r="D81" s="308"/>
      <c r="E81" s="311"/>
      <c r="F81" s="258"/>
      <c r="G81" s="246"/>
      <c r="H81" s="248"/>
      <c r="I81" s="249" t="s">
        <v>8</v>
      </c>
      <c r="J81" s="183">
        <v>12</v>
      </c>
      <c r="K81" s="184" t="s">
        <v>2</v>
      </c>
      <c r="L81" s="216"/>
      <c r="M81" s="213"/>
      <c r="N81" s="196" t="s">
        <v>8</v>
      </c>
      <c r="O81" s="65">
        <v>3</v>
      </c>
      <c r="P81" s="53" t="s">
        <v>2</v>
      </c>
      <c r="Q81" s="202">
        <f>O81*12.88</f>
        <v>38.64</v>
      </c>
      <c r="R81" s="216"/>
      <c r="S81" s="213"/>
      <c r="T81" s="196" t="s">
        <v>8</v>
      </c>
      <c r="U81" s="65">
        <v>10.3</v>
      </c>
      <c r="V81" s="53" t="s">
        <v>2</v>
      </c>
      <c r="W81" s="202">
        <f>U81*12.88</f>
        <v>132.66400000000002</v>
      </c>
      <c r="X81" s="216"/>
      <c r="Y81" s="213"/>
      <c r="Z81" s="196" t="s">
        <v>8</v>
      </c>
      <c r="AA81" s="65">
        <v>10</v>
      </c>
      <c r="AB81" s="53" t="s">
        <v>2</v>
      </c>
      <c r="AC81" s="202">
        <f>AA81*12.88</f>
        <v>128.80000000000001</v>
      </c>
      <c r="AD81" s="216"/>
      <c r="AE81" s="213"/>
      <c r="AF81" s="196" t="s">
        <v>8</v>
      </c>
      <c r="AG81" s="65">
        <v>10</v>
      </c>
      <c r="AH81" s="53" t="s">
        <v>2</v>
      </c>
      <c r="AI81" s="202">
        <f>AG81*12.88</f>
        <v>128.80000000000001</v>
      </c>
      <c r="AJ81" s="201"/>
      <c r="AK81" s="199"/>
      <c r="AL81" s="196" t="s">
        <v>8</v>
      </c>
      <c r="AM81" s="65">
        <v>3.4</v>
      </c>
      <c r="AN81" s="53" t="s">
        <v>2</v>
      </c>
      <c r="AO81" s="202">
        <f>AM81*12.88</f>
        <v>43.792000000000002</v>
      </c>
      <c r="AP81" s="32"/>
      <c r="AQ81" s="8"/>
      <c r="AR81" s="8"/>
    </row>
    <row r="82" spans="1:50" s="7" customFormat="1" ht="17.25" customHeight="1">
      <c r="A82" s="299"/>
      <c r="B82" s="323"/>
      <c r="C82" s="305"/>
      <c r="D82" s="308"/>
      <c r="E82" s="311"/>
      <c r="F82" s="258"/>
      <c r="G82" s="246"/>
      <c r="H82" s="248"/>
      <c r="I82" s="250"/>
      <c r="J82" s="183">
        <v>1320</v>
      </c>
      <c r="K82" s="184" t="s">
        <v>3</v>
      </c>
      <c r="L82" s="216"/>
      <c r="M82" s="213"/>
      <c r="N82" s="197"/>
      <c r="O82" s="65">
        <v>330</v>
      </c>
      <c r="P82" s="53" t="s">
        <v>3</v>
      </c>
      <c r="Q82" s="203"/>
      <c r="R82" s="216"/>
      <c r="S82" s="213"/>
      <c r="T82" s="197"/>
      <c r="U82" s="65">
        <v>1133</v>
      </c>
      <c r="V82" s="53" t="s">
        <v>3</v>
      </c>
      <c r="W82" s="203"/>
      <c r="X82" s="216"/>
      <c r="Y82" s="213"/>
      <c r="Z82" s="197"/>
      <c r="AA82" s="65">
        <v>1100</v>
      </c>
      <c r="AB82" s="53" t="s">
        <v>3</v>
      </c>
      <c r="AC82" s="203"/>
      <c r="AD82" s="216"/>
      <c r="AE82" s="213"/>
      <c r="AF82" s="197"/>
      <c r="AG82" s="65">
        <v>1100</v>
      </c>
      <c r="AH82" s="53" t="s">
        <v>3</v>
      </c>
      <c r="AI82" s="203"/>
      <c r="AJ82" s="201"/>
      <c r="AK82" s="199"/>
      <c r="AL82" s="197"/>
      <c r="AM82" s="65">
        <v>374</v>
      </c>
      <c r="AN82" s="53" t="s">
        <v>3</v>
      </c>
      <c r="AO82" s="203"/>
      <c r="AP82" s="32"/>
      <c r="AQ82" s="8"/>
      <c r="AR82" s="8"/>
    </row>
    <row r="83" spans="1:50" s="7" customFormat="1" ht="33" customHeight="1">
      <c r="A83" s="299"/>
      <c r="B83" s="323"/>
      <c r="C83" s="305"/>
      <c r="D83" s="308"/>
      <c r="E83" s="311"/>
      <c r="F83" s="258"/>
      <c r="G83" s="246"/>
      <c r="H83" s="248"/>
      <c r="I83" s="185" t="s">
        <v>114</v>
      </c>
      <c r="J83" s="183">
        <v>176</v>
      </c>
      <c r="K83" s="184" t="s">
        <v>117</v>
      </c>
      <c r="L83" s="217"/>
      <c r="M83" s="214"/>
      <c r="N83" s="51" t="s">
        <v>114</v>
      </c>
      <c r="O83" s="65">
        <v>0</v>
      </c>
      <c r="P83" s="53" t="s">
        <v>117</v>
      </c>
      <c r="Q83" s="21"/>
      <c r="R83" s="217"/>
      <c r="S83" s="214"/>
      <c r="T83" s="147" t="s">
        <v>114</v>
      </c>
      <c r="U83" s="65">
        <v>300</v>
      </c>
      <c r="V83" s="53" t="s">
        <v>12</v>
      </c>
      <c r="W83" s="9">
        <f>U83*3.5</f>
        <v>1050</v>
      </c>
      <c r="X83" s="217"/>
      <c r="Y83" s="214"/>
      <c r="Z83" s="51" t="s">
        <v>114</v>
      </c>
      <c r="AA83" s="65">
        <v>0</v>
      </c>
      <c r="AB83" s="53"/>
      <c r="AC83" s="21"/>
      <c r="AD83" s="217"/>
      <c r="AE83" s="214"/>
      <c r="AF83" s="147" t="s">
        <v>114</v>
      </c>
      <c r="AG83" s="65"/>
      <c r="AH83" s="53" t="s">
        <v>2</v>
      </c>
      <c r="AI83" s="9"/>
      <c r="AJ83" s="205"/>
      <c r="AK83" s="204"/>
      <c r="AL83" s="147" t="s">
        <v>114</v>
      </c>
      <c r="AM83" s="65">
        <v>0</v>
      </c>
      <c r="AN83" s="53" t="s">
        <v>117</v>
      </c>
      <c r="AO83" s="9"/>
      <c r="AP83" s="32"/>
      <c r="AQ83" s="8"/>
      <c r="AR83" s="8"/>
    </row>
    <row r="84" spans="1:50" s="7" customFormat="1" ht="14.25" customHeight="1">
      <c r="A84" s="298">
        <v>10</v>
      </c>
      <c r="B84" s="320">
        <v>2136433</v>
      </c>
      <c r="C84" s="304" t="s">
        <v>154</v>
      </c>
      <c r="D84" s="307" t="s">
        <v>105</v>
      </c>
      <c r="E84" s="310">
        <v>3.77</v>
      </c>
      <c r="F84" s="257">
        <f>E84*1000*9</f>
        <v>33930</v>
      </c>
      <c r="G84" s="186" t="s">
        <v>46</v>
      </c>
      <c r="H84" s="187" t="s">
        <v>126</v>
      </c>
      <c r="I84" s="249" t="s">
        <v>7</v>
      </c>
      <c r="J84" s="183">
        <v>3.8</v>
      </c>
      <c r="K84" s="184" t="s">
        <v>2</v>
      </c>
      <c r="L84" s="134"/>
      <c r="M84" s="135"/>
      <c r="N84" s="53"/>
      <c r="O84" s="65"/>
      <c r="P84" s="53"/>
      <c r="Q84" s="21"/>
      <c r="R84" s="139"/>
      <c r="S84" s="135"/>
      <c r="T84" s="53"/>
      <c r="U84" s="65"/>
      <c r="V84" s="53"/>
      <c r="W84" s="9"/>
      <c r="X84" s="134"/>
      <c r="Y84" s="135"/>
      <c r="Z84" s="53"/>
      <c r="AA84" s="65"/>
      <c r="AB84" s="53"/>
      <c r="AC84" s="21"/>
      <c r="AD84" s="139"/>
      <c r="AE84" s="135"/>
      <c r="AF84" s="53"/>
      <c r="AG84" s="65"/>
      <c r="AH84" s="53"/>
      <c r="AI84" s="9"/>
      <c r="AJ84" s="139"/>
      <c r="AK84" s="135"/>
      <c r="AL84" s="53"/>
      <c r="AM84" s="65"/>
      <c r="AN84" s="53"/>
      <c r="AO84" s="9"/>
      <c r="AP84" s="32"/>
      <c r="AQ84" s="8"/>
      <c r="AR84" s="8"/>
    </row>
    <row r="85" spans="1:50" s="7" customFormat="1">
      <c r="A85" s="299"/>
      <c r="B85" s="321"/>
      <c r="C85" s="305"/>
      <c r="D85" s="308"/>
      <c r="E85" s="311"/>
      <c r="F85" s="258"/>
      <c r="G85" s="186"/>
      <c r="H85" s="187"/>
      <c r="I85" s="250"/>
      <c r="J85" s="183">
        <v>37700</v>
      </c>
      <c r="K85" s="184" t="s">
        <v>3</v>
      </c>
      <c r="L85" s="134"/>
      <c r="M85" s="135"/>
      <c r="N85" s="53"/>
      <c r="O85" s="65"/>
      <c r="P85" s="52"/>
      <c r="Q85" s="21"/>
      <c r="R85" s="139"/>
      <c r="S85" s="135"/>
      <c r="T85" s="53"/>
      <c r="U85" s="65"/>
      <c r="V85" s="53"/>
      <c r="W85" s="9"/>
      <c r="X85" s="134"/>
      <c r="Y85" s="135"/>
      <c r="Z85" s="53"/>
      <c r="AA85" s="65"/>
      <c r="AB85" s="53"/>
      <c r="AC85" s="21"/>
      <c r="AD85" s="139"/>
      <c r="AE85" s="135"/>
      <c r="AF85" s="53"/>
      <c r="AG85" s="65"/>
      <c r="AH85" s="53"/>
      <c r="AI85" s="9"/>
      <c r="AJ85" s="139"/>
      <c r="AK85" s="135"/>
      <c r="AL85" s="53"/>
      <c r="AM85" s="65"/>
      <c r="AN85" s="53"/>
      <c r="AO85" s="9"/>
      <c r="AP85" s="32"/>
      <c r="AQ85" s="8"/>
      <c r="AR85" s="8"/>
    </row>
    <row r="86" spans="1:50" s="7" customFormat="1">
      <c r="A86" s="299"/>
      <c r="B86" s="321"/>
      <c r="C86" s="305"/>
      <c r="D86" s="308"/>
      <c r="E86" s="311"/>
      <c r="F86" s="258"/>
      <c r="G86" s="186"/>
      <c r="H86" s="187"/>
      <c r="I86" s="249" t="s">
        <v>8</v>
      </c>
      <c r="J86" s="183">
        <v>3.8</v>
      </c>
      <c r="K86" s="184" t="s">
        <v>2</v>
      </c>
      <c r="L86" s="134"/>
      <c r="M86" s="135"/>
      <c r="N86" s="53"/>
      <c r="O86" s="65"/>
      <c r="P86" s="52"/>
      <c r="Q86" s="21"/>
      <c r="R86" s="139"/>
      <c r="S86" s="135"/>
      <c r="T86" s="53"/>
      <c r="U86" s="65"/>
      <c r="V86" s="53"/>
      <c r="W86" s="9"/>
      <c r="X86" s="134"/>
      <c r="Y86" s="135"/>
      <c r="Z86" s="53"/>
      <c r="AA86" s="65"/>
      <c r="AB86" s="53"/>
      <c r="AC86" s="21"/>
      <c r="AD86" s="139"/>
      <c r="AE86" s="135"/>
      <c r="AF86" s="53"/>
      <c r="AG86" s="65"/>
      <c r="AH86" s="53"/>
      <c r="AI86" s="9"/>
      <c r="AJ86" s="139"/>
      <c r="AK86" s="135"/>
      <c r="AL86" s="53"/>
      <c r="AM86" s="65"/>
      <c r="AN86" s="53"/>
      <c r="AO86" s="9"/>
      <c r="AP86" s="32"/>
      <c r="AQ86" s="8"/>
      <c r="AR86" s="8"/>
    </row>
    <row r="87" spans="1:50" s="7" customFormat="1">
      <c r="A87" s="299"/>
      <c r="B87" s="321"/>
      <c r="C87" s="305"/>
      <c r="D87" s="308"/>
      <c r="E87" s="311"/>
      <c r="F87" s="258"/>
      <c r="G87" s="186"/>
      <c r="H87" s="187"/>
      <c r="I87" s="250"/>
      <c r="J87" s="183">
        <v>1093.3</v>
      </c>
      <c r="K87" s="184" t="s">
        <v>3</v>
      </c>
      <c r="L87" s="134"/>
      <c r="M87" s="135"/>
      <c r="N87" s="53"/>
      <c r="O87" s="65"/>
      <c r="P87" s="52"/>
      <c r="Q87" s="21"/>
      <c r="R87" s="139"/>
      <c r="S87" s="135"/>
      <c r="T87" s="53"/>
      <c r="U87" s="65"/>
      <c r="V87" s="53"/>
      <c r="W87" s="9"/>
      <c r="X87" s="134"/>
      <c r="Y87" s="135"/>
      <c r="Z87" s="53"/>
      <c r="AA87" s="65"/>
      <c r="AB87" s="53"/>
      <c r="AC87" s="21"/>
      <c r="AD87" s="139"/>
      <c r="AE87" s="135"/>
      <c r="AF87" s="53"/>
      <c r="AG87" s="65"/>
      <c r="AH87" s="53"/>
      <c r="AI87" s="9"/>
      <c r="AJ87" s="139"/>
      <c r="AK87" s="135"/>
      <c r="AL87" s="53"/>
      <c r="AM87" s="65"/>
      <c r="AN87" s="53"/>
      <c r="AO87" s="9"/>
      <c r="AP87" s="32"/>
      <c r="AQ87" s="8"/>
      <c r="AR87" s="8"/>
    </row>
    <row r="88" spans="1:50" s="7" customFormat="1" ht="42.75" customHeight="1">
      <c r="A88" s="299"/>
      <c r="B88" s="321"/>
      <c r="C88" s="305"/>
      <c r="D88" s="308"/>
      <c r="E88" s="311"/>
      <c r="F88" s="258"/>
      <c r="G88" s="186"/>
      <c r="H88" s="187"/>
      <c r="I88" s="185" t="s">
        <v>114</v>
      </c>
      <c r="J88" s="183">
        <v>0</v>
      </c>
      <c r="K88" s="184" t="s">
        <v>117</v>
      </c>
      <c r="L88" s="134"/>
      <c r="M88" s="135"/>
      <c r="N88" s="53"/>
      <c r="O88" s="65"/>
      <c r="P88" s="52"/>
      <c r="Q88" s="21"/>
      <c r="R88" s="139"/>
      <c r="S88" s="135"/>
      <c r="T88" s="53"/>
      <c r="U88" s="65"/>
      <c r="V88" s="53"/>
      <c r="W88" s="9"/>
      <c r="X88" s="134"/>
      <c r="Y88" s="135"/>
      <c r="Z88" s="53"/>
      <c r="AA88" s="65"/>
      <c r="AB88" s="53"/>
      <c r="AC88" s="21"/>
      <c r="AD88" s="139"/>
      <c r="AE88" s="135"/>
      <c r="AF88" s="53"/>
      <c r="AG88" s="65"/>
      <c r="AH88" s="53"/>
      <c r="AI88" s="9"/>
      <c r="AJ88" s="139"/>
      <c r="AK88" s="135"/>
      <c r="AL88" s="53"/>
      <c r="AM88" s="65"/>
      <c r="AN88" s="53"/>
      <c r="AO88" s="9"/>
      <c r="AP88" s="32"/>
      <c r="AQ88" s="8"/>
      <c r="AR88" s="8"/>
    </row>
    <row r="89" spans="1:50" s="7" customFormat="1" ht="15.75" customHeight="1">
      <c r="A89" s="200">
        <v>11</v>
      </c>
      <c r="B89" s="314">
        <v>2136284</v>
      </c>
      <c r="C89" s="316" t="s">
        <v>155</v>
      </c>
      <c r="D89" s="198" t="s">
        <v>106</v>
      </c>
      <c r="E89" s="318">
        <v>3.4</v>
      </c>
      <c r="F89" s="251">
        <f>E89*1000*9</f>
        <v>30600</v>
      </c>
      <c r="G89" s="254" t="s">
        <v>46</v>
      </c>
      <c r="H89" s="198" t="s">
        <v>115</v>
      </c>
      <c r="I89" s="196" t="s">
        <v>7</v>
      </c>
      <c r="J89" s="65">
        <v>3.4</v>
      </c>
      <c r="K89" s="53" t="s">
        <v>2</v>
      </c>
      <c r="L89" s="133"/>
      <c r="M89" s="130"/>
      <c r="N89" s="31"/>
      <c r="O89" s="65"/>
      <c r="P89" s="53"/>
      <c r="Q89" s="45"/>
      <c r="R89" s="139"/>
      <c r="S89" s="135"/>
      <c r="T89" s="53"/>
      <c r="U89" s="65"/>
      <c r="V89" s="53"/>
      <c r="W89" s="9"/>
      <c r="X89" s="134"/>
      <c r="Y89" s="135"/>
      <c r="Z89" s="53"/>
      <c r="AA89" s="65"/>
      <c r="AB89" s="53"/>
      <c r="AC89" s="21"/>
      <c r="AD89" s="139"/>
      <c r="AE89" s="135"/>
      <c r="AF89" s="53"/>
      <c r="AG89" s="65"/>
      <c r="AH89" s="53"/>
      <c r="AI89" s="9"/>
      <c r="AJ89" s="139"/>
      <c r="AK89" s="135"/>
      <c r="AL89" s="53"/>
      <c r="AM89" s="65"/>
      <c r="AN89" s="53"/>
      <c r="AO89" s="9"/>
      <c r="AP89" s="32"/>
      <c r="AQ89" s="8"/>
      <c r="AR89" s="8"/>
    </row>
    <row r="90" spans="1:50" s="7" customFormat="1">
      <c r="A90" s="201"/>
      <c r="B90" s="315"/>
      <c r="C90" s="317"/>
      <c r="D90" s="199"/>
      <c r="E90" s="319"/>
      <c r="F90" s="252"/>
      <c r="G90" s="255"/>
      <c r="H90" s="199"/>
      <c r="I90" s="197"/>
      <c r="J90" s="65">
        <v>30600</v>
      </c>
      <c r="K90" s="53" t="s">
        <v>3</v>
      </c>
      <c r="L90" s="133"/>
      <c r="M90" s="130"/>
      <c r="N90" s="31"/>
      <c r="O90" s="65"/>
      <c r="P90" s="53"/>
      <c r="Q90" s="154"/>
      <c r="R90" s="139"/>
      <c r="S90" s="135"/>
      <c r="T90" s="53"/>
      <c r="U90" s="65"/>
      <c r="V90" s="53"/>
      <c r="W90" s="9"/>
      <c r="X90" s="134"/>
      <c r="Y90" s="135"/>
      <c r="Z90" s="53"/>
      <c r="AA90" s="65"/>
      <c r="AB90" s="53"/>
      <c r="AC90" s="21"/>
      <c r="AD90" s="139"/>
      <c r="AE90" s="135"/>
      <c r="AF90" s="53"/>
      <c r="AG90" s="65"/>
      <c r="AH90" s="53"/>
      <c r="AI90" s="9"/>
      <c r="AJ90" s="139"/>
      <c r="AK90" s="135"/>
      <c r="AL90" s="53"/>
      <c r="AM90" s="65"/>
      <c r="AN90" s="53"/>
      <c r="AO90" s="9"/>
      <c r="AP90" s="32"/>
      <c r="AQ90" s="8"/>
      <c r="AR90" s="8"/>
    </row>
    <row r="91" spans="1:50" s="7" customFormat="1">
      <c r="A91" s="201"/>
      <c r="B91" s="315"/>
      <c r="C91" s="317"/>
      <c r="D91" s="199"/>
      <c r="E91" s="319"/>
      <c r="F91" s="252"/>
      <c r="G91" s="255"/>
      <c r="H91" s="199"/>
      <c r="I91" s="196" t="s">
        <v>8</v>
      </c>
      <c r="J91" s="65">
        <v>3.4</v>
      </c>
      <c r="K91" s="53" t="s">
        <v>2</v>
      </c>
      <c r="L91" s="133"/>
      <c r="M91" s="130"/>
      <c r="N91" s="31"/>
      <c r="O91" s="65"/>
      <c r="P91" s="53"/>
      <c r="Q91" s="45"/>
      <c r="R91" s="139"/>
      <c r="S91" s="135"/>
      <c r="T91" s="53"/>
      <c r="U91" s="65"/>
      <c r="V91" s="53"/>
      <c r="W91" s="9"/>
      <c r="X91" s="134"/>
      <c r="Y91" s="135"/>
      <c r="Z91" s="53"/>
      <c r="AA91" s="65"/>
      <c r="AB91" s="53"/>
      <c r="AC91" s="21"/>
      <c r="AD91" s="139"/>
      <c r="AE91" s="135"/>
      <c r="AF91" s="53"/>
      <c r="AG91" s="65"/>
      <c r="AH91" s="53"/>
      <c r="AI91" s="9"/>
      <c r="AJ91" s="139"/>
      <c r="AK91" s="135"/>
      <c r="AL91" s="53"/>
      <c r="AM91" s="65"/>
      <c r="AN91" s="53"/>
      <c r="AO91" s="9"/>
      <c r="AP91" s="32"/>
      <c r="AQ91" s="8"/>
      <c r="AR91" s="8"/>
    </row>
    <row r="92" spans="1:50" s="7" customFormat="1">
      <c r="A92" s="201"/>
      <c r="B92" s="315"/>
      <c r="C92" s="317"/>
      <c r="D92" s="199"/>
      <c r="E92" s="319"/>
      <c r="F92" s="252"/>
      <c r="G92" s="255"/>
      <c r="H92" s="199"/>
      <c r="I92" s="197"/>
      <c r="J92" s="65">
        <v>986</v>
      </c>
      <c r="K92" s="53" t="s">
        <v>3</v>
      </c>
      <c r="L92" s="133"/>
      <c r="M92" s="130"/>
      <c r="N92" s="31"/>
      <c r="O92" s="65"/>
      <c r="P92" s="53"/>
      <c r="Q92" s="154"/>
      <c r="R92" s="139"/>
      <c r="S92" s="135"/>
      <c r="T92" s="53"/>
      <c r="U92" s="65"/>
      <c r="V92" s="53"/>
      <c r="W92" s="9"/>
      <c r="X92" s="134"/>
      <c r="Y92" s="135"/>
      <c r="Z92" s="53"/>
      <c r="AA92" s="65"/>
      <c r="AB92" s="53"/>
      <c r="AC92" s="21"/>
      <c r="AD92" s="139"/>
      <c r="AE92" s="135"/>
      <c r="AF92" s="53"/>
      <c r="AG92" s="65"/>
      <c r="AH92" s="53"/>
      <c r="AI92" s="9"/>
      <c r="AJ92" s="139"/>
      <c r="AK92" s="135"/>
      <c r="AL92" s="53"/>
      <c r="AM92" s="65"/>
      <c r="AN92" s="53"/>
      <c r="AO92" s="9"/>
      <c r="AP92" s="32"/>
      <c r="AQ92" s="8"/>
      <c r="AR92" s="8"/>
    </row>
    <row r="93" spans="1:50" s="7" customFormat="1" ht="37.5" customHeight="1">
      <c r="A93" s="201"/>
      <c r="B93" s="315"/>
      <c r="C93" s="317"/>
      <c r="D93" s="199"/>
      <c r="E93" s="319"/>
      <c r="F93" s="253"/>
      <c r="G93" s="256"/>
      <c r="H93" s="204"/>
      <c r="I93" s="147" t="s">
        <v>114</v>
      </c>
      <c r="J93" s="65">
        <v>0</v>
      </c>
      <c r="K93" s="53" t="s">
        <v>12</v>
      </c>
      <c r="L93" s="133"/>
      <c r="M93" s="130"/>
      <c r="N93" s="53"/>
      <c r="O93" s="65"/>
      <c r="P93" s="53"/>
      <c r="Q93" s="21"/>
      <c r="R93" s="139"/>
      <c r="S93" s="135"/>
      <c r="T93" s="53"/>
      <c r="U93" s="65"/>
      <c r="V93" s="53"/>
      <c r="W93" s="9"/>
      <c r="X93" s="134"/>
      <c r="Y93" s="135"/>
      <c r="Z93" s="53"/>
      <c r="AA93" s="65"/>
      <c r="AB93" s="53"/>
      <c r="AC93" s="21"/>
      <c r="AD93" s="139"/>
      <c r="AE93" s="135"/>
      <c r="AF93" s="53"/>
      <c r="AG93" s="65"/>
      <c r="AH93" s="53"/>
      <c r="AI93" s="9"/>
      <c r="AJ93" s="139"/>
      <c r="AK93" s="135"/>
      <c r="AL93" s="53"/>
      <c r="AM93" s="65"/>
      <c r="AN93" s="53"/>
      <c r="AO93" s="9"/>
      <c r="AP93" s="32"/>
      <c r="AQ93" s="8"/>
      <c r="AR93" s="8"/>
    </row>
    <row r="94" spans="1:50" s="7" customFormat="1" ht="13.5" customHeight="1">
      <c r="A94" s="298">
        <v>12</v>
      </c>
      <c r="B94" s="301">
        <v>2136286</v>
      </c>
      <c r="C94" s="304" t="s">
        <v>156</v>
      </c>
      <c r="D94" s="307" t="s">
        <v>107</v>
      </c>
      <c r="E94" s="310">
        <v>3.4</v>
      </c>
      <c r="F94" s="257">
        <f t="shared" ref="F94" si="2">E94*1000*7</f>
        <v>23800</v>
      </c>
      <c r="G94" s="245" t="s">
        <v>127</v>
      </c>
      <c r="H94" s="247" t="s">
        <v>157</v>
      </c>
      <c r="I94" s="249" t="s">
        <v>7</v>
      </c>
      <c r="J94" s="183">
        <v>3.4</v>
      </c>
      <c r="K94" s="184" t="s">
        <v>2</v>
      </c>
      <c r="L94" s="133"/>
      <c r="M94" s="130"/>
      <c r="N94" s="31"/>
      <c r="O94" s="65"/>
      <c r="P94" s="53"/>
      <c r="Q94" s="45"/>
      <c r="R94" s="139"/>
      <c r="S94" s="135"/>
      <c r="T94" s="53"/>
      <c r="U94" s="65"/>
      <c r="V94" s="53"/>
      <c r="W94" s="22"/>
      <c r="X94" s="134"/>
      <c r="Y94" s="135"/>
      <c r="Z94" s="53"/>
      <c r="AA94" s="65"/>
      <c r="AB94" s="53"/>
      <c r="AC94" s="10"/>
      <c r="AD94" s="139"/>
      <c r="AE94" s="135"/>
      <c r="AF94" s="53"/>
      <c r="AG94" s="65"/>
      <c r="AH94" s="53"/>
      <c r="AI94" s="22"/>
      <c r="AJ94" s="139"/>
      <c r="AK94" s="135"/>
      <c r="AL94" s="53"/>
      <c r="AM94" s="65"/>
      <c r="AN94" s="53"/>
      <c r="AO94" s="46"/>
      <c r="AP94" s="32"/>
      <c r="AQ94" s="8"/>
      <c r="AR94" s="8"/>
      <c r="AS94" s="8"/>
      <c r="AT94" s="8"/>
      <c r="AU94" s="8"/>
      <c r="AV94" s="8"/>
      <c r="AW94" s="8"/>
      <c r="AX94" s="8"/>
    </row>
    <row r="95" spans="1:50" s="7" customFormat="1" ht="18" customHeight="1">
      <c r="A95" s="299"/>
      <c r="B95" s="302"/>
      <c r="C95" s="305"/>
      <c r="D95" s="308"/>
      <c r="E95" s="311"/>
      <c r="F95" s="258"/>
      <c r="G95" s="246"/>
      <c r="H95" s="248"/>
      <c r="I95" s="250"/>
      <c r="J95" s="183">
        <v>23800</v>
      </c>
      <c r="K95" s="184" t="s">
        <v>3</v>
      </c>
      <c r="L95" s="133"/>
      <c r="M95" s="130"/>
      <c r="N95" s="31"/>
      <c r="O95" s="65"/>
      <c r="P95" s="53"/>
      <c r="Q95" s="45"/>
      <c r="R95" s="139"/>
      <c r="S95" s="135"/>
      <c r="T95" s="53"/>
      <c r="U95" s="65"/>
      <c r="V95" s="53"/>
      <c r="W95" s="22"/>
      <c r="X95" s="134"/>
      <c r="Y95" s="135"/>
      <c r="Z95" s="53"/>
      <c r="AA95" s="65"/>
      <c r="AB95" s="53"/>
      <c r="AC95" s="10"/>
      <c r="AD95" s="139"/>
      <c r="AE95" s="135"/>
      <c r="AF95" s="53"/>
      <c r="AG95" s="65"/>
      <c r="AH95" s="53"/>
      <c r="AI95" s="22"/>
      <c r="AJ95" s="139"/>
      <c r="AK95" s="135"/>
      <c r="AL95" s="53"/>
      <c r="AM95" s="65"/>
      <c r="AN95" s="53"/>
      <c r="AO95" s="46"/>
      <c r="AP95" s="32"/>
      <c r="AQ95" s="8"/>
      <c r="AR95" s="8"/>
      <c r="AS95" s="8"/>
      <c r="AT95" s="8"/>
      <c r="AU95" s="8"/>
      <c r="AV95" s="8"/>
      <c r="AW95" s="8"/>
      <c r="AX95" s="8"/>
    </row>
    <row r="96" spans="1:50" s="7" customFormat="1">
      <c r="A96" s="299"/>
      <c r="B96" s="302"/>
      <c r="C96" s="305"/>
      <c r="D96" s="308"/>
      <c r="E96" s="311"/>
      <c r="F96" s="258"/>
      <c r="G96" s="246"/>
      <c r="H96" s="248"/>
      <c r="I96" s="249" t="s">
        <v>8</v>
      </c>
      <c r="J96" s="183">
        <v>3.4</v>
      </c>
      <c r="K96" s="184" t="s">
        <v>2</v>
      </c>
      <c r="L96" s="133"/>
      <c r="M96" s="130"/>
      <c r="N96" s="31"/>
      <c r="O96" s="65"/>
      <c r="P96" s="53"/>
      <c r="Q96" s="45"/>
      <c r="R96" s="139"/>
      <c r="S96" s="135"/>
      <c r="T96" s="53"/>
      <c r="U96" s="65"/>
      <c r="V96" s="53"/>
      <c r="W96" s="22"/>
      <c r="X96" s="134"/>
      <c r="Y96" s="135"/>
      <c r="Z96" s="53"/>
      <c r="AA96" s="65"/>
      <c r="AB96" s="53"/>
      <c r="AC96" s="10"/>
      <c r="AD96" s="139"/>
      <c r="AE96" s="135"/>
      <c r="AF96" s="53"/>
      <c r="AG96" s="65"/>
      <c r="AH96" s="53"/>
      <c r="AI96" s="22"/>
      <c r="AJ96" s="139"/>
      <c r="AK96" s="135"/>
      <c r="AL96" s="53"/>
      <c r="AM96" s="65"/>
      <c r="AN96" s="53"/>
      <c r="AO96" s="46"/>
      <c r="AP96" s="32"/>
      <c r="AQ96" s="8"/>
      <c r="AR96" s="8"/>
      <c r="AS96" s="8"/>
      <c r="AT96" s="8"/>
      <c r="AU96" s="8"/>
      <c r="AV96" s="8"/>
      <c r="AW96" s="8"/>
      <c r="AX96" s="8"/>
    </row>
    <row r="97" spans="1:58" s="7" customFormat="1">
      <c r="A97" s="299"/>
      <c r="B97" s="302"/>
      <c r="C97" s="305"/>
      <c r="D97" s="308"/>
      <c r="E97" s="311"/>
      <c r="F97" s="258"/>
      <c r="G97" s="246"/>
      <c r="H97" s="248"/>
      <c r="I97" s="250"/>
      <c r="J97" s="183">
        <v>374</v>
      </c>
      <c r="K97" s="184" t="s">
        <v>3</v>
      </c>
      <c r="L97" s="133"/>
      <c r="M97" s="130"/>
      <c r="N97" s="31"/>
      <c r="O97" s="65"/>
      <c r="P97" s="53"/>
      <c r="Q97" s="45"/>
      <c r="R97" s="139"/>
      <c r="S97" s="135"/>
      <c r="T97" s="53"/>
      <c r="U97" s="65"/>
      <c r="V97" s="53"/>
      <c r="W97" s="22"/>
      <c r="X97" s="134"/>
      <c r="Y97" s="135"/>
      <c r="Z97" s="53"/>
      <c r="AA97" s="65"/>
      <c r="AB97" s="53"/>
      <c r="AC97" s="10"/>
      <c r="AD97" s="139"/>
      <c r="AE97" s="135"/>
      <c r="AF97" s="53"/>
      <c r="AG97" s="65"/>
      <c r="AH97" s="53"/>
      <c r="AI97" s="22"/>
      <c r="AJ97" s="139"/>
      <c r="AK97" s="135"/>
      <c r="AL97" s="53"/>
      <c r="AM97" s="65"/>
      <c r="AN97" s="53"/>
      <c r="AO97" s="47"/>
      <c r="AP97" s="32"/>
      <c r="AQ97" s="8"/>
      <c r="AR97" s="8"/>
      <c r="AS97" s="8"/>
      <c r="AT97" s="8"/>
      <c r="AU97" s="8"/>
      <c r="AV97" s="8"/>
      <c r="AW97" s="8"/>
      <c r="AX97" s="8"/>
    </row>
    <row r="98" spans="1:58" s="7" customFormat="1" ht="30">
      <c r="A98" s="300"/>
      <c r="B98" s="303"/>
      <c r="C98" s="306"/>
      <c r="D98" s="309"/>
      <c r="E98" s="312"/>
      <c r="F98" s="313"/>
      <c r="G98" s="246"/>
      <c r="H98" s="248"/>
      <c r="I98" s="185" t="s">
        <v>114</v>
      </c>
      <c r="J98" s="183">
        <v>0</v>
      </c>
      <c r="K98" s="184" t="s">
        <v>2</v>
      </c>
      <c r="L98" s="133"/>
      <c r="M98" s="130"/>
      <c r="N98" s="53"/>
      <c r="O98" s="65"/>
      <c r="P98" s="53"/>
      <c r="Q98" s="45"/>
      <c r="R98" s="139"/>
      <c r="S98" s="135"/>
      <c r="T98" s="53"/>
      <c r="U98" s="65"/>
      <c r="V98" s="53"/>
      <c r="W98" s="22"/>
      <c r="X98" s="134"/>
      <c r="Y98" s="135"/>
      <c r="Z98" s="53"/>
      <c r="AA98" s="65"/>
      <c r="AB98" s="53"/>
      <c r="AC98" s="10"/>
      <c r="AD98" s="139"/>
      <c r="AE98" s="135"/>
      <c r="AF98" s="53"/>
      <c r="AG98" s="65"/>
      <c r="AH98" s="53"/>
      <c r="AI98" s="22"/>
      <c r="AJ98" s="139"/>
      <c r="AK98" s="135"/>
      <c r="AL98" s="53"/>
      <c r="AM98" s="65"/>
      <c r="AN98" s="53"/>
      <c r="AO98" s="22"/>
      <c r="AP98" s="32"/>
      <c r="AQ98" s="8"/>
      <c r="AR98" s="8"/>
      <c r="AS98" s="8"/>
      <c r="AT98" s="8"/>
      <c r="AU98" s="8"/>
      <c r="AV98" s="8"/>
      <c r="AW98" s="8"/>
      <c r="AX98" s="8"/>
    </row>
    <row r="99" spans="1:58" s="3" customFormat="1" ht="18" customHeight="1">
      <c r="A99" s="227">
        <v>13</v>
      </c>
      <c r="B99" s="229">
        <v>2136406</v>
      </c>
      <c r="C99" s="231" t="s">
        <v>158</v>
      </c>
      <c r="D99" s="233" t="s">
        <v>108</v>
      </c>
      <c r="E99" s="235">
        <v>22.06</v>
      </c>
      <c r="F99" s="222">
        <f>E99*1000*8</f>
        <v>176480</v>
      </c>
      <c r="G99" s="223" t="s">
        <v>46</v>
      </c>
      <c r="H99" s="225" t="s">
        <v>57</v>
      </c>
      <c r="I99" s="196" t="s">
        <v>7</v>
      </c>
      <c r="J99" s="68">
        <v>8</v>
      </c>
      <c r="K99" s="53" t="s">
        <v>2</v>
      </c>
      <c r="L99" s="200" t="s">
        <v>109</v>
      </c>
      <c r="M99" s="198" t="s">
        <v>116</v>
      </c>
      <c r="N99" s="196" t="s">
        <v>7</v>
      </c>
      <c r="O99" s="65">
        <v>3.7</v>
      </c>
      <c r="P99" s="53" t="s">
        <v>2</v>
      </c>
      <c r="Q99" s="202">
        <f>O99*12315-Q101</f>
        <v>45517.843999999997</v>
      </c>
      <c r="R99" s="149"/>
      <c r="S99" s="148"/>
      <c r="T99" s="153"/>
      <c r="U99" s="68"/>
      <c r="V99" s="153"/>
      <c r="W99" s="24"/>
      <c r="X99" s="136"/>
      <c r="Y99" s="137"/>
      <c r="Z99" s="54"/>
      <c r="AA99" s="68"/>
      <c r="AB99" s="54"/>
      <c r="AC99" s="25"/>
      <c r="AD99" s="149"/>
      <c r="AE99" s="148"/>
      <c r="AF99" s="153"/>
      <c r="AG99" s="68"/>
      <c r="AH99" s="153"/>
      <c r="AI99" s="24"/>
      <c r="AJ99" s="149"/>
      <c r="AK99" s="148"/>
      <c r="AL99" s="153"/>
      <c r="AM99" s="68"/>
      <c r="AN99" s="153"/>
      <c r="AO99" s="24"/>
      <c r="AP99" s="34"/>
      <c r="AQ99" s="6"/>
      <c r="AR99" s="6"/>
      <c r="AS99" s="6"/>
      <c r="AT99" s="6"/>
      <c r="AU99" s="6"/>
      <c r="AV99" s="6"/>
      <c r="AW99" s="6"/>
      <c r="AX99" s="6"/>
    </row>
    <row r="100" spans="1:58" s="3" customFormat="1" ht="16.5" customHeight="1">
      <c r="A100" s="228"/>
      <c r="B100" s="230"/>
      <c r="C100" s="232"/>
      <c r="D100" s="234"/>
      <c r="E100" s="236"/>
      <c r="F100" s="222"/>
      <c r="G100" s="224"/>
      <c r="H100" s="226"/>
      <c r="I100" s="197"/>
      <c r="J100" s="68">
        <v>64000</v>
      </c>
      <c r="K100" s="53" t="s">
        <v>3</v>
      </c>
      <c r="L100" s="201"/>
      <c r="M100" s="199"/>
      <c r="N100" s="197"/>
      <c r="O100" s="65">
        <v>29600</v>
      </c>
      <c r="P100" s="53" t="s">
        <v>3</v>
      </c>
      <c r="Q100" s="203"/>
      <c r="R100" s="149"/>
      <c r="S100" s="148"/>
      <c r="T100" s="153"/>
      <c r="U100" s="68"/>
      <c r="V100" s="153"/>
      <c r="W100" s="24"/>
      <c r="X100" s="136"/>
      <c r="Y100" s="137"/>
      <c r="Z100" s="54"/>
      <c r="AA100" s="68"/>
      <c r="AB100" s="54"/>
      <c r="AC100" s="25"/>
      <c r="AD100" s="149"/>
      <c r="AE100" s="148"/>
      <c r="AF100" s="153"/>
      <c r="AG100" s="68"/>
      <c r="AH100" s="153"/>
      <c r="AI100" s="24"/>
      <c r="AJ100" s="149"/>
      <c r="AK100" s="148"/>
      <c r="AL100" s="153"/>
      <c r="AM100" s="68"/>
      <c r="AN100" s="153"/>
      <c r="AO100" s="24"/>
      <c r="AP100" s="34"/>
      <c r="AQ100" s="6"/>
      <c r="AR100" s="6"/>
      <c r="AS100" s="6"/>
      <c r="AT100" s="6"/>
      <c r="AU100" s="6"/>
      <c r="AV100" s="6"/>
      <c r="AW100" s="6"/>
      <c r="AX100" s="6"/>
    </row>
    <row r="101" spans="1:58" s="3" customFormat="1" ht="15" customHeight="1">
      <c r="A101" s="228"/>
      <c r="B101" s="230"/>
      <c r="C101" s="232"/>
      <c r="D101" s="234"/>
      <c r="E101" s="236"/>
      <c r="F101" s="222"/>
      <c r="G101" s="224"/>
      <c r="H101" s="226"/>
      <c r="I101" s="196" t="s">
        <v>8</v>
      </c>
      <c r="J101" s="68">
        <v>8</v>
      </c>
      <c r="K101" s="53" t="s">
        <v>2</v>
      </c>
      <c r="L101" s="201"/>
      <c r="M101" s="199"/>
      <c r="N101" s="196" t="s">
        <v>8</v>
      </c>
      <c r="O101" s="65">
        <v>3.7</v>
      </c>
      <c r="P101" s="53" t="s">
        <v>2</v>
      </c>
      <c r="Q101" s="202">
        <f>O101*12.88</f>
        <v>47.656000000000006</v>
      </c>
      <c r="R101" s="149"/>
      <c r="S101" s="148"/>
      <c r="T101" s="153"/>
      <c r="U101" s="68"/>
      <c r="V101" s="153"/>
      <c r="W101" s="24"/>
      <c r="X101" s="136"/>
      <c r="Y101" s="137"/>
      <c r="Z101" s="54"/>
      <c r="AA101" s="68"/>
      <c r="AB101" s="54"/>
      <c r="AC101" s="25"/>
      <c r="AD101" s="149"/>
      <c r="AE101" s="148"/>
      <c r="AF101" s="153"/>
      <c r="AG101" s="68"/>
      <c r="AH101" s="153"/>
      <c r="AI101" s="24"/>
      <c r="AJ101" s="149"/>
      <c r="AK101" s="148"/>
      <c r="AL101" s="153"/>
      <c r="AM101" s="68"/>
      <c r="AN101" s="153"/>
      <c r="AO101" s="24"/>
      <c r="AP101" s="34"/>
      <c r="AQ101" s="6"/>
      <c r="AR101" s="6"/>
      <c r="AS101" s="6"/>
      <c r="AT101" s="6"/>
      <c r="AU101" s="6"/>
      <c r="AV101" s="6"/>
      <c r="AW101" s="6"/>
      <c r="AX101" s="6"/>
    </row>
    <row r="102" spans="1:58" s="3" customFormat="1" ht="17.25" customHeight="1">
      <c r="A102" s="228"/>
      <c r="B102" s="230"/>
      <c r="C102" s="232"/>
      <c r="D102" s="234"/>
      <c r="E102" s="236"/>
      <c r="F102" s="222"/>
      <c r="G102" s="224"/>
      <c r="H102" s="226"/>
      <c r="I102" s="197"/>
      <c r="J102" s="68">
        <v>880</v>
      </c>
      <c r="K102" s="53" t="s">
        <v>3</v>
      </c>
      <c r="L102" s="201"/>
      <c r="M102" s="199"/>
      <c r="N102" s="197"/>
      <c r="O102" s="65">
        <v>407</v>
      </c>
      <c r="P102" s="53" t="s">
        <v>3</v>
      </c>
      <c r="Q102" s="203"/>
      <c r="R102" s="149"/>
      <c r="S102" s="148"/>
      <c r="T102" s="153"/>
      <c r="U102" s="68"/>
      <c r="V102" s="153"/>
      <c r="W102" s="24"/>
      <c r="X102" s="136"/>
      <c r="Y102" s="137"/>
      <c r="Z102" s="54"/>
      <c r="AA102" s="68"/>
      <c r="AB102" s="54"/>
      <c r="AC102" s="25"/>
      <c r="AD102" s="149"/>
      <c r="AE102" s="148"/>
      <c r="AF102" s="153"/>
      <c r="AG102" s="68"/>
      <c r="AH102" s="153"/>
      <c r="AI102" s="24"/>
      <c r="AJ102" s="149"/>
      <c r="AK102" s="148"/>
      <c r="AL102" s="153"/>
      <c r="AM102" s="68"/>
      <c r="AN102" s="153"/>
      <c r="AO102" s="24"/>
      <c r="AP102" s="34"/>
      <c r="AQ102" s="6"/>
      <c r="AR102" s="6"/>
      <c r="AS102" s="6"/>
      <c r="AT102" s="6"/>
      <c r="AU102" s="6"/>
      <c r="AV102" s="6"/>
      <c r="AW102" s="6"/>
      <c r="AX102" s="6"/>
    </row>
    <row r="103" spans="1:58" s="3" customFormat="1" ht="51.75" customHeight="1">
      <c r="A103" s="220">
        <v>14</v>
      </c>
      <c r="B103" s="218">
        <v>2136284</v>
      </c>
      <c r="C103" s="244" t="s">
        <v>155</v>
      </c>
      <c r="D103" s="242" t="s">
        <v>106</v>
      </c>
      <c r="E103" s="218">
        <v>2.2999999999999998</v>
      </c>
      <c r="F103" s="222">
        <v>20700</v>
      </c>
      <c r="G103" s="240" t="s">
        <v>115</v>
      </c>
      <c r="H103" s="238" t="s">
        <v>104</v>
      </c>
      <c r="I103" s="208" t="s">
        <v>7</v>
      </c>
      <c r="J103" s="177">
        <v>2.2999999999999998</v>
      </c>
      <c r="K103" s="176" t="s">
        <v>2</v>
      </c>
      <c r="L103" s="163"/>
      <c r="M103" s="164"/>
      <c r="N103" s="161"/>
      <c r="O103" s="162"/>
      <c r="P103" s="161"/>
      <c r="Q103" s="75"/>
      <c r="R103" s="135"/>
      <c r="S103" s="135"/>
      <c r="T103" s="155"/>
      <c r="U103" s="165"/>
      <c r="V103" s="155"/>
      <c r="W103" s="157"/>
      <c r="X103" s="160"/>
      <c r="Y103" s="156"/>
      <c r="Z103" s="159"/>
      <c r="AA103" s="165"/>
      <c r="AB103" s="155"/>
      <c r="AC103" s="158"/>
      <c r="AD103" s="143"/>
      <c r="AE103" s="143"/>
      <c r="AF103" s="53"/>
      <c r="AG103" s="71"/>
      <c r="AH103" s="53"/>
      <c r="AI103" s="65"/>
      <c r="AJ103" s="143"/>
      <c r="AK103" s="143"/>
      <c r="AL103" s="155"/>
      <c r="AM103" s="144"/>
      <c r="AN103" s="155"/>
      <c r="AO103" s="157"/>
      <c r="AP103" s="209" t="s">
        <v>166</v>
      </c>
      <c r="AQ103" s="6"/>
      <c r="AR103" s="6"/>
      <c r="AS103" s="6"/>
      <c r="AT103" s="6"/>
      <c r="AU103" s="6"/>
      <c r="AV103" s="6"/>
      <c r="AW103" s="6"/>
      <c r="AX103" s="6"/>
    </row>
    <row r="104" spans="1:58" s="3" customFormat="1" ht="27" customHeight="1">
      <c r="A104" s="221"/>
      <c r="B104" s="219"/>
      <c r="C104" s="244"/>
      <c r="D104" s="243"/>
      <c r="E104" s="218"/>
      <c r="F104" s="222"/>
      <c r="G104" s="241"/>
      <c r="H104" s="239"/>
      <c r="I104" s="237"/>
      <c r="J104" s="177">
        <v>20700</v>
      </c>
      <c r="K104" s="176" t="s">
        <v>3</v>
      </c>
      <c r="L104" s="163"/>
      <c r="M104" s="164"/>
      <c r="N104" s="161"/>
      <c r="O104" s="162"/>
      <c r="P104" s="161"/>
      <c r="Q104" s="75"/>
      <c r="R104" s="135"/>
      <c r="S104" s="135"/>
      <c r="T104" s="155"/>
      <c r="U104" s="165"/>
      <c r="V104" s="155"/>
      <c r="W104" s="157"/>
      <c r="X104" s="160"/>
      <c r="Y104" s="156"/>
      <c r="Z104" s="159"/>
      <c r="AA104" s="165"/>
      <c r="AB104" s="155"/>
      <c r="AC104" s="158"/>
      <c r="AD104" s="143"/>
      <c r="AE104" s="143"/>
      <c r="AF104" s="53"/>
      <c r="AG104" s="71"/>
      <c r="AH104" s="53"/>
      <c r="AI104" s="65"/>
      <c r="AJ104" s="143"/>
      <c r="AK104" s="143"/>
      <c r="AL104" s="155"/>
      <c r="AM104" s="144"/>
      <c r="AN104" s="155"/>
      <c r="AO104" s="157"/>
      <c r="AP104" s="210"/>
      <c r="AQ104" s="6"/>
      <c r="AR104" s="6"/>
      <c r="AS104" s="6"/>
      <c r="AT104" s="6"/>
      <c r="AU104" s="6"/>
      <c r="AV104" s="6"/>
      <c r="AW104" s="6"/>
      <c r="AX104" s="6"/>
    </row>
    <row r="105" spans="1:58" s="3" customFormat="1" ht="30" customHeight="1">
      <c r="A105" s="221"/>
      <c r="B105" s="219"/>
      <c r="C105" s="244"/>
      <c r="D105" s="243"/>
      <c r="E105" s="218"/>
      <c r="F105" s="222"/>
      <c r="G105" s="241"/>
      <c r="H105" s="239"/>
      <c r="I105" s="208" t="s">
        <v>8</v>
      </c>
      <c r="J105" s="177">
        <v>2.2999999999999998</v>
      </c>
      <c r="K105" s="176" t="s">
        <v>2</v>
      </c>
      <c r="L105" s="163"/>
      <c r="M105" s="164"/>
      <c r="N105" s="161"/>
      <c r="O105" s="162"/>
      <c r="P105" s="161"/>
      <c r="Q105" s="75"/>
      <c r="R105" s="135"/>
      <c r="S105" s="135"/>
      <c r="T105" s="155"/>
      <c r="U105" s="165"/>
      <c r="V105" s="155"/>
      <c r="W105" s="157"/>
      <c r="X105" s="160"/>
      <c r="Y105" s="156"/>
      <c r="Z105" s="159"/>
      <c r="AA105" s="165"/>
      <c r="AB105" s="155"/>
      <c r="AC105" s="158"/>
      <c r="AD105" s="143"/>
      <c r="AE105" s="143"/>
      <c r="AF105" s="53"/>
      <c r="AG105" s="71"/>
      <c r="AH105" s="53"/>
      <c r="AI105" s="65"/>
      <c r="AJ105" s="143"/>
      <c r="AK105" s="143"/>
      <c r="AL105" s="155"/>
      <c r="AM105" s="144"/>
      <c r="AN105" s="155"/>
      <c r="AO105" s="157"/>
      <c r="AP105" s="210"/>
      <c r="AQ105" s="6"/>
      <c r="AR105" s="6"/>
      <c r="AS105" s="6"/>
      <c r="AT105" s="6"/>
      <c r="AU105" s="6"/>
      <c r="AV105" s="6"/>
      <c r="AW105" s="6"/>
      <c r="AX105" s="6"/>
    </row>
    <row r="106" spans="1:58" s="3" customFormat="1" ht="15" customHeight="1">
      <c r="A106" s="221"/>
      <c r="B106" s="219"/>
      <c r="C106" s="244"/>
      <c r="D106" s="243"/>
      <c r="E106" s="218"/>
      <c r="F106" s="222"/>
      <c r="G106" s="241"/>
      <c r="H106" s="239"/>
      <c r="I106" s="237"/>
      <c r="J106" s="177">
        <v>1012</v>
      </c>
      <c r="K106" s="176" t="s">
        <v>3</v>
      </c>
      <c r="L106" s="163"/>
      <c r="M106" s="164"/>
      <c r="N106" s="161"/>
      <c r="O106" s="162"/>
      <c r="P106" s="161"/>
      <c r="Q106" s="75"/>
      <c r="R106" s="135"/>
      <c r="S106" s="135"/>
      <c r="T106" s="155"/>
      <c r="U106" s="165"/>
      <c r="V106" s="155"/>
      <c r="W106" s="157"/>
      <c r="X106" s="160"/>
      <c r="Y106" s="156"/>
      <c r="Z106" s="159"/>
      <c r="AA106" s="165"/>
      <c r="AB106" s="155"/>
      <c r="AC106" s="158"/>
      <c r="AD106" s="143"/>
      <c r="AE106" s="143"/>
      <c r="AF106" s="53"/>
      <c r="AG106" s="71"/>
      <c r="AH106" s="53"/>
      <c r="AI106" s="65"/>
      <c r="AJ106" s="143"/>
      <c r="AK106" s="143"/>
      <c r="AL106" s="155"/>
      <c r="AM106" s="144"/>
      <c r="AN106" s="155"/>
      <c r="AO106" s="157"/>
      <c r="AP106" s="211"/>
      <c r="AQ106" s="6"/>
      <c r="AR106" s="6"/>
      <c r="AS106" s="6"/>
      <c r="AT106" s="6"/>
      <c r="AU106" s="6"/>
      <c r="AV106" s="6"/>
      <c r="AW106" s="6"/>
      <c r="AX106" s="6"/>
    </row>
    <row r="107" spans="1:58" s="3" customFormat="1" ht="15" customHeight="1">
      <c r="A107" s="221"/>
      <c r="B107" s="219"/>
      <c r="C107" s="244"/>
      <c r="D107" s="243"/>
      <c r="E107" s="218"/>
      <c r="F107" s="222"/>
      <c r="G107" s="241"/>
      <c r="H107" s="239"/>
      <c r="I107" s="208" t="s">
        <v>114</v>
      </c>
      <c r="J107" s="206">
        <v>500</v>
      </c>
      <c r="K107" s="208" t="s">
        <v>117</v>
      </c>
      <c r="L107" s="163"/>
      <c r="M107" s="164"/>
      <c r="N107" s="161"/>
      <c r="O107" s="162"/>
      <c r="P107" s="161"/>
      <c r="Q107" s="75"/>
      <c r="R107" s="135"/>
      <c r="S107" s="135"/>
      <c r="T107" s="155"/>
      <c r="U107" s="165"/>
      <c r="V107" s="155"/>
      <c r="W107" s="157"/>
      <c r="X107" s="160"/>
      <c r="Y107" s="156"/>
      <c r="Z107" s="159"/>
      <c r="AA107" s="165"/>
      <c r="AB107" s="155"/>
      <c r="AC107" s="158"/>
      <c r="AD107" s="143"/>
      <c r="AE107" s="143"/>
      <c r="AF107" s="53"/>
      <c r="AG107" s="71"/>
      <c r="AH107" s="53"/>
      <c r="AI107" s="65"/>
      <c r="AJ107" s="143"/>
      <c r="AK107" s="143"/>
      <c r="AL107" s="155"/>
      <c r="AM107" s="144"/>
      <c r="AN107" s="155"/>
      <c r="AO107" s="157"/>
      <c r="AP107" s="72"/>
      <c r="AQ107" s="6"/>
      <c r="AR107" s="6"/>
      <c r="AS107" s="6"/>
      <c r="AT107" s="6"/>
      <c r="AU107" s="6"/>
      <c r="AV107" s="6"/>
      <c r="AW107" s="6"/>
      <c r="AX107" s="6"/>
    </row>
    <row r="108" spans="1:58" s="3" customFormat="1" ht="15" customHeight="1">
      <c r="A108" s="221"/>
      <c r="B108" s="219"/>
      <c r="C108" s="244"/>
      <c r="D108" s="243"/>
      <c r="E108" s="218"/>
      <c r="F108" s="222"/>
      <c r="G108" s="241"/>
      <c r="H108" s="239"/>
      <c r="I108" s="237"/>
      <c r="J108" s="207"/>
      <c r="K108" s="207"/>
      <c r="L108" s="163"/>
      <c r="M108" s="164"/>
      <c r="N108" s="161"/>
      <c r="O108" s="162"/>
      <c r="P108" s="161"/>
      <c r="Q108" s="75"/>
      <c r="R108" s="135"/>
      <c r="S108" s="135"/>
      <c r="T108" s="155"/>
      <c r="U108" s="165"/>
      <c r="V108" s="155"/>
      <c r="W108" s="157"/>
      <c r="X108" s="160"/>
      <c r="Y108" s="156"/>
      <c r="Z108" s="159"/>
      <c r="AA108" s="165"/>
      <c r="AB108" s="155"/>
      <c r="AC108" s="158"/>
      <c r="AD108" s="143"/>
      <c r="AE108" s="143"/>
      <c r="AF108" s="53"/>
      <c r="AG108" s="71"/>
      <c r="AH108" s="53"/>
      <c r="AI108" s="65"/>
      <c r="AJ108" s="143"/>
      <c r="AK108" s="143"/>
      <c r="AL108" s="155"/>
      <c r="AM108" s="144"/>
      <c r="AN108" s="155"/>
      <c r="AO108" s="157"/>
      <c r="AP108" s="72"/>
      <c r="AQ108" s="6"/>
      <c r="AR108" s="6"/>
      <c r="AS108" s="6"/>
      <c r="AT108" s="6"/>
      <c r="AU108" s="6"/>
      <c r="AV108" s="6"/>
      <c r="AW108" s="6"/>
      <c r="AX108" s="6"/>
    </row>
    <row r="109" spans="1:58" s="3" customFormat="1" ht="15" customHeight="1">
      <c r="A109" s="174"/>
      <c r="B109" s="170"/>
      <c r="C109" s="171"/>
      <c r="D109" s="169"/>
      <c r="E109" s="172">
        <f>SUM(E10:E108)</f>
        <v>870.54999999999984</v>
      </c>
      <c r="F109" s="175">
        <f>SUM(F10:F108)</f>
        <v>6882610</v>
      </c>
      <c r="G109" s="173"/>
      <c r="H109" s="166"/>
      <c r="I109" s="161"/>
      <c r="J109" s="74"/>
      <c r="K109" s="73"/>
      <c r="L109" s="163"/>
      <c r="M109" s="164"/>
      <c r="N109" s="161"/>
      <c r="O109" s="162"/>
      <c r="P109" s="161"/>
      <c r="Q109" s="75"/>
      <c r="R109" s="135"/>
      <c r="S109" s="135"/>
      <c r="T109" s="155"/>
      <c r="U109" s="165"/>
      <c r="V109" s="155"/>
      <c r="W109" s="157"/>
      <c r="X109" s="160"/>
      <c r="Y109" s="156"/>
      <c r="Z109" s="159"/>
      <c r="AA109" s="165"/>
      <c r="AB109" s="155"/>
      <c r="AC109" s="158"/>
      <c r="AD109" s="143"/>
      <c r="AE109" s="143"/>
      <c r="AF109" s="53"/>
      <c r="AG109" s="71"/>
      <c r="AH109" s="53"/>
      <c r="AI109" s="65"/>
      <c r="AJ109" s="143"/>
      <c r="AK109" s="143"/>
      <c r="AL109" s="155"/>
      <c r="AM109" s="144"/>
      <c r="AN109" s="155"/>
      <c r="AO109" s="157"/>
      <c r="AP109" s="72"/>
      <c r="AQ109" s="6"/>
      <c r="AR109" s="6"/>
      <c r="AS109" s="6"/>
      <c r="AT109" s="6"/>
      <c r="AU109" s="6"/>
      <c r="AV109" s="6"/>
      <c r="AW109" s="6"/>
      <c r="AX109" s="6"/>
    </row>
    <row r="110" spans="1:58" s="27" customFormat="1" ht="38.25" customHeight="1" thickBot="1">
      <c r="A110" s="293" t="s">
        <v>6</v>
      </c>
      <c r="B110" s="294"/>
      <c r="C110" s="294"/>
      <c r="D110" s="295"/>
      <c r="E110" s="76"/>
      <c r="F110" s="79"/>
      <c r="G110" s="138"/>
      <c r="H110" s="132"/>
      <c r="I110" s="78"/>
      <c r="J110" s="76">
        <f>SUM(J10+J15+J19+J24+J28+J33+J43+J53+J59+J64+J69+J74+J79+J84+J89+J94+J99+J103)</f>
        <v>99.9</v>
      </c>
      <c r="K110" s="78" t="s">
        <v>2</v>
      </c>
      <c r="L110" s="138"/>
      <c r="M110" s="132"/>
      <c r="N110" s="76"/>
      <c r="O110" s="76" t="e">
        <f>SUM(O10+O24+O28+O33+#REF!+O38+O48+O59+O64+O69+#REF!+O74+O79+#REF!+#REF!+#REF!+#REF!+#REF!+#REF!+O99+#REF!+#REF!+#REF!+#REF!+#REF!+#REF!+#REF!+#REF!)</f>
        <v>#REF!</v>
      </c>
      <c r="P110" s="78" t="s">
        <v>2</v>
      </c>
      <c r="Q110" s="77" t="e">
        <f>SUM(Q10:Q109)</f>
        <v>#REF!</v>
      </c>
      <c r="R110" s="131"/>
      <c r="S110" s="132"/>
      <c r="T110" s="78"/>
      <c r="U110" s="76" t="e">
        <f>SUM(U10+U15+#REF!+#REF!+U19+U24+U28+U33+#REF!+#REF!+U38+U43+U48+U59+U64+#REF!+U69+U74+#REF!+U79+#REF!+#REF!+#REF!+#REF!+#REF!+#REF!+#REF!+#REF!+#REF!+#REF!+#REF!+#REF!)</f>
        <v>#REF!</v>
      </c>
      <c r="V110" s="78" t="s">
        <v>2</v>
      </c>
      <c r="W110" s="79" t="e">
        <f>SUM(W10:W102)</f>
        <v>#REF!</v>
      </c>
      <c r="X110" s="141"/>
      <c r="Y110" s="142"/>
      <c r="Z110" s="80"/>
      <c r="AA110" s="76" t="e">
        <f>SUM(AA10+#REF!+#REF!+#REF!+AA19+AA24+AA33+#REF!+#REF!+AA38+AA43+AA59+AA64+AA74+#REF!+#REF!+AA79+#REF!+#REF!+#REF!+#REF!+#REF!+#REF!+#REF!+#REF!+#REF!+#REF!+#REF!+#REF!)</f>
        <v>#REF!</v>
      </c>
      <c r="AB110" s="78" t="s">
        <v>2</v>
      </c>
      <c r="AC110" s="77">
        <f>SUM(AC10:AC102)</f>
        <v>878059.5</v>
      </c>
      <c r="AD110" s="131"/>
      <c r="AE110" s="132"/>
      <c r="AF110" s="78"/>
      <c r="AG110" s="76" t="e">
        <f>SUM(AG10+AG15+#REF!+#REF!+#REF!+AG19+AG24+AG33+#REF!+AG38+AG64+AG74+#REF!+#REF!+AG79+#REF!+#REF!+#REF!+#REF!+#REF!+#REF!+#REF!+#REF!+#REF!+#REF!+#REF!+#REF!+#REF!)</f>
        <v>#REF!</v>
      </c>
      <c r="AH110" s="78" t="s">
        <v>2</v>
      </c>
      <c r="AI110" s="79">
        <f>SUM(AI10:AI102)</f>
        <v>708112.5</v>
      </c>
      <c r="AJ110" s="131"/>
      <c r="AK110" s="132"/>
      <c r="AL110" s="78"/>
      <c r="AM110" s="76" t="e">
        <f>SUM(#REF!+AM19+AM24+#REF!+#REF!+#REF!+AM79+#REF!+#REF!+#REF!+#REF!+#REF!+#REF!+#REF!+#REF!+#REF!+#REF!+#REF!+#REF!+#REF!+#REF!+#REF!)</f>
        <v>#REF!</v>
      </c>
      <c r="AN110" s="78" t="s">
        <v>2</v>
      </c>
      <c r="AO110" s="79">
        <f>SUM(AO10:AO102)</f>
        <v>165020.99999999997</v>
      </c>
      <c r="AP110" s="145"/>
      <c r="AQ110" s="48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</row>
    <row r="111" spans="1:58" ht="48.75" hidden="1" customHeight="1">
      <c r="A111" s="272" t="s">
        <v>42</v>
      </c>
      <c r="B111" s="273"/>
      <c r="C111" s="273"/>
      <c r="D111" s="273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3"/>
      <c r="V111" s="82"/>
      <c r="W111" s="82"/>
      <c r="X111" s="82"/>
      <c r="Y111" s="82"/>
      <c r="Z111" s="82"/>
      <c r="AA111" s="83"/>
      <c r="AB111" s="82"/>
      <c r="AC111" s="82"/>
      <c r="AD111" s="82"/>
      <c r="AE111" s="82"/>
      <c r="AF111" s="82"/>
      <c r="AG111" s="82"/>
      <c r="AH111" s="82"/>
      <c r="AI111" s="82"/>
      <c r="AJ111" s="82"/>
      <c r="AK111" s="82"/>
      <c r="AL111" s="82"/>
      <c r="AM111" s="84"/>
      <c r="AN111" s="82"/>
      <c r="AO111" s="82"/>
      <c r="AP111" s="82"/>
    </row>
    <row r="112" spans="1:58" ht="15" hidden="1" customHeight="1">
      <c r="A112" s="296" t="s">
        <v>15</v>
      </c>
      <c r="B112" s="296"/>
      <c r="C112" s="296"/>
      <c r="D112" s="296"/>
      <c r="E112" s="296"/>
      <c r="F112" s="296"/>
      <c r="G112" s="296"/>
      <c r="H112" s="296"/>
      <c r="I112" s="270" t="s">
        <v>7</v>
      </c>
      <c r="J112" s="85"/>
      <c r="K112" s="85" t="s">
        <v>2</v>
      </c>
      <c r="L112" s="86"/>
      <c r="M112" s="87"/>
      <c r="N112" s="270" t="s">
        <v>7</v>
      </c>
      <c r="O112" s="85"/>
      <c r="P112" s="85" t="s">
        <v>2</v>
      </c>
      <c r="Q112" s="85"/>
      <c r="R112" s="86"/>
      <c r="S112" s="87"/>
      <c r="T112" s="270" t="s">
        <v>7</v>
      </c>
      <c r="U112" s="88"/>
      <c r="V112" s="85" t="s">
        <v>2</v>
      </c>
      <c r="W112" s="85"/>
      <c r="X112" s="86"/>
      <c r="Y112" s="87"/>
      <c r="Z112" s="270" t="s">
        <v>7</v>
      </c>
      <c r="AA112" s="88"/>
      <c r="AB112" s="85" t="s">
        <v>2</v>
      </c>
      <c r="AC112" s="85"/>
      <c r="AD112" s="86"/>
      <c r="AE112" s="87"/>
      <c r="AF112" s="270" t="s">
        <v>7</v>
      </c>
      <c r="AG112" s="85"/>
      <c r="AH112" s="85" t="s">
        <v>2</v>
      </c>
      <c r="AI112" s="85"/>
      <c r="AJ112" s="86"/>
      <c r="AK112" s="87"/>
      <c r="AL112" s="270" t="s">
        <v>7</v>
      </c>
      <c r="AM112" s="85"/>
      <c r="AN112" s="85" t="s">
        <v>2</v>
      </c>
      <c r="AO112" s="89"/>
      <c r="AP112" s="89"/>
    </row>
    <row r="113" spans="1:42" hidden="1">
      <c r="A113" s="296"/>
      <c r="B113" s="296"/>
      <c r="C113" s="296"/>
      <c r="D113" s="296"/>
      <c r="E113" s="296"/>
      <c r="F113" s="296"/>
      <c r="G113" s="296"/>
      <c r="H113" s="296"/>
      <c r="I113" s="271"/>
      <c r="J113" s="85"/>
      <c r="K113" s="85" t="s">
        <v>4</v>
      </c>
      <c r="L113" s="90"/>
      <c r="M113" s="91"/>
      <c r="N113" s="271"/>
      <c r="O113" s="85"/>
      <c r="P113" s="85" t="s">
        <v>4</v>
      </c>
      <c r="Q113" s="85"/>
      <c r="R113" s="90"/>
      <c r="S113" s="91"/>
      <c r="T113" s="271"/>
      <c r="U113" s="88"/>
      <c r="V113" s="85" t="s">
        <v>4</v>
      </c>
      <c r="W113" s="85"/>
      <c r="X113" s="90"/>
      <c r="Y113" s="91"/>
      <c r="Z113" s="271"/>
      <c r="AA113" s="88"/>
      <c r="AB113" s="85" t="s">
        <v>4</v>
      </c>
      <c r="AC113" s="85"/>
      <c r="AD113" s="90"/>
      <c r="AE113" s="91"/>
      <c r="AF113" s="271"/>
      <c r="AG113" s="85"/>
      <c r="AH113" s="85" t="s">
        <v>4</v>
      </c>
      <c r="AI113" s="85"/>
      <c r="AJ113" s="90"/>
      <c r="AK113" s="91"/>
      <c r="AL113" s="271"/>
      <c r="AM113" s="85"/>
      <c r="AN113" s="85" t="s">
        <v>4</v>
      </c>
      <c r="AO113" s="89"/>
      <c r="AP113" s="89"/>
    </row>
    <row r="114" spans="1:42" ht="15" hidden="1" customHeight="1">
      <c r="A114" s="296"/>
      <c r="B114" s="296"/>
      <c r="C114" s="296"/>
      <c r="D114" s="296"/>
      <c r="E114" s="296"/>
      <c r="F114" s="296"/>
      <c r="G114" s="296"/>
      <c r="H114" s="296"/>
      <c r="I114" s="270" t="s">
        <v>34</v>
      </c>
      <c r="J114" s="85"/>
      <c r="K114" s="85" t="s">
        <v>2</v>
      </c>
      <c r="L114" s="90"/>
      <c r="M114" s="91"/>
      <c r="N114" s="270" t="s">
        <v>34</v>
      </c>
      <c r="O114" s="85"/>
      <c r="P114" s="85" t="s">
        <v>2</v>
      </c>
      <c r="Q114" s="85"/>
      <c r="R114" s="90"/>
      <c r="S114" s="91"/>
      <c r="T114" s="270" t="s">
        <v>34</v>
      </c>
      <c r="U114" s="88"/>
      <c r="V114" s="85" t="s">
        <v>2</v>
      </c>
      <c r="W114" s="85"/>
      <c r="X114" s="90"/>
      <c r="Y114" s="91"/>
      <c r="Z114" s="270" t="s">
        <v>34</v>
      </c>
      <c r="AA114" s="88"/>
      <c r="AB114" s="85" t="s">
        <v>2</v>
      </c>
      <c r="AC114" s="85"/>
      <c r="AD114" s="90"/>
      <c r="AE114" s="91"/>
      <c r="AF114" s="270" t="s">
        <v>34</v>
      </c>
      <c r="AG114" s="85"/>
      <c r="AH114" s="85" t="s">
        <v>2</v>
      </c>
      <c r="AI114" s="85"/>
      <c r="AJ114" s="90"/>
      <c r="AK114" s="91"/>
      <c r="AL114" s="270" t="s">
        <v>34</v>
      </c>
      <c r="AM114" s="85"/>
      <c r="AN114" s="85" t="s">
        <v>2</v>
      </c>
      <c r="AO114" s="89"/>
      <c r="AP114" s="89"/>
    </row>
    <row r="115" spans="1:42" hidden="1">
      <c r="A115" s="296"/>
      <c r="B115" s="296"/>
      <c r="C115" s="296"/>
      <c r="D115" s="296"/>
      <c r="E115" s="296"/>
      <c r="F115" s="296"/>
      <c r="G115" s="296"/>
      <c r="H115" s="296"/>
      <c r="I115" s="271"/>
      <c r="J115" s="85"/>
      <c r="K115" s="85" t="s">
        <v>4</v>
      </c>
      <c r="L115" s="90"/>
      <c r="M115" s="91"/>
      <c r="N115" s="271"/>
      <c r="O115" s="85"/>
      <c r="P115" s="85" t="s">
        <v>4</v>
      </c>
      <c r="Q115" s="85"/>
      <c r="R115" s="90"/>
      <c r="S115" s="91"/>
      <c r="T115" s="271"/>
      <c r="U115" s="88"/>
      <c r="V115" s="85" t="s">
        <v>4</v>
      </c>
      <c r="W115" s="85"/>
      <c r="X115" s="90"/>
      <c r="Y115" s="91"/>
      <c r="Z115" s="271"/>
      <c r="AA115" s="88"/>
      <c r="AB115" s="85" t="s">
        <v>4</v>
      </c>
      <c r="AC115" s="85"/>
      <c r="AD115" s="90"/>
      <c r="AE115" s="91"/>
      <c r="AF115" s="271"/>
      <c r="AG115" s="85"/>
      <c r="AH115" s="85" t="s">
        <v>4</v>
      </c>
      <c r="AI115" s="85"/>
      <c r="AJ115" s="90"/>
      <c r="AK115" s="91"/>
      <c r="AL115" s="271"/>
      <c r="AM115" s="85"/>
      <c r="AN115" s="85" t="s">
        <v>4</v>
      </c>
      <c r="AO115" s="89"/>
      <c r="AP115" s="89"/>
    </row>
    <row r="116" spans="1:42" hidden="1">
      <c r="A116" s="296"/>
      <c r="B116" s="296"/>
      <c r="C116" s="296"/>
      <c r="D116" s="296"/>
      <c r="E116" s="296"/>
      <c r="F116" s="296"/>
      <c r="G116" s="296"/>
      <c r="H116" s="296"/>
      <c r="I116" s="270" t="s">
        <v>35</v>
      </c>
      <c r="J116" s="85"/>
      <c r="K116" s="85" t="s">
        <v>2</v>
      </c>
      <c r="L116" s="90"/>
      <c r="M116" s="91"/>
      <c r="N116" s="270" t="s">
        <v>35</v>
      </c>
      <c r="O116" s="85"/>
      <c r="P116" s="85" t="s">
        <v>2</v>
      </c>
      <c r="Q116" s="85"/>
      <c r="R116" s="90"/>
      <c r="S116" s="91"/>
      <c r="T116" s="270" t="s">
        <v>35</v>
      </c>
      <c r="U116" s="88"/>
      <c r="V116" s="85" t="s">
        <v>2</v>
      </c>
      <c r="W116" s="85"/>
      <c r="X116" s="90"/>
      <c r="Y116" s="91"/>
      <c r="Z116" s="270" t="s">
        <v>35</v>
      </c>
      <c r="AA116" s="88"/>
      <c r="AB116" s="85" t="s">
        <v>2</v>
      </c>
      <c r="AC116" s="85"/>
      <c r="AD116" s="90"/>
      <c r="AE116" s="91"/>
      <c r="AF116" s="270" t="s">
        <v>35</v>
      </c>
      <c r="AG116" s="85"/>
      <c r="AH116" s="85" t="s">
        <v>2</v>
      </c>
      <c r="AI116" s="85"/>
      <c r="AJ116" s="90"/>
      <c r="AK116" s="91"/>
      <c r="AL116" s="270" t="s">
        <v>35</v>
      </c>
      <c r="AM116" s="85"/>
      <c r="AN116" s="85" t="s">
        <v>2</v>
      </c>
      <c r="AO116" s="89"/>
      <c r="AP116" s="89"/>
    </row>
    <row r="117" spans="1:42" hidden="1">
      <c r="A117" s="296"/>
      <c r="B117" s="296"/>
      <c r="C117" s="296"/>
      <c r="D117" s="296"/>
      <c r="E117" s="296"/>
      <c r="F117" s="296"/>
      <c r="G117" s="296"/>
      <c r="H117" s="296"/>
      <c r="I117" s="271"/>
      <c r="J117" s="85"/>
      <c r="K117" s="85" t="s">
        <v>4</v>
      </c>
      <c r="L117" s="90"/>
      <c r="M117" s="91"/>
      <c r="N117" s="271"/>
      <c r="O117" s="85"/>
      <c r="P117" s="85" t="s">
        <v>4</v>
      </c>
      <c r="Q117" s="85"/>
      <c r="R117" s="90"/>
      <c r="S117" s="91"/>
      <c r="T117" s="271"/>
      <c r="U117" s="88"/>
      <c r="V117" s="85" t="s">
        <v>4</v>
      </c>
      <c r="W117" s="85"/>
      <c r="X117" s="90"/>
      <c r="Y117" s="91"/>
      <c r="Z117" s="271"/>
      <c r="AA117" s="88"/>
      <c r="AB117" s="85" t="s">
        <v>4</v>
      </c>
      <c r="AC117" s="85"/>
      <c r="AD117" s="90"/>
      <c r="AE117" s="91"/>
      <c r="AF117" s="271"/>
      <c r="AG117" s="85"/>
      <c r="AH117" s="85" t="s">
        <v>4</v>
      </c>
      <c r="AI117" s="85"/>
      <c r="AJ117" s="90"/>
      <c r="AK117" s="91"/>
      <c r="AL117" s="271"/>
      <c r="AM117" s="85"/>
      <c r="AN117" s="85" t="s">
        <v>4</v>
      </c>
      <c r="AO117" s="89"/>
      <c r="AP117" s="89"/>
    </row>
    <row r="118" spans="1:42" hidden="1">
      <c r="A118" s="296"/>
      <c r="B118" s="296"/>
      <c r="C118" s="296"/>
      <c r="D118" s="296"/>
      <c r="E118" s="296"/>
      <c r="F118" s="296"/>
      <c r="G118" s="296"/>
      <c r="H118" s="296"/>
      <c r="I118" s="270" t="s">
        <v>36</v>
      </c>
      <c r="J118" s="85"/>
      <c r="K118" s="85" t="s">
        <v>2</v>
      </c>
      <c r="L118" s="90"/>
      <c r="M118" s="91"/>
      <c r="N118" s="270" t="s">
        <v>36</v>
      </c>
      <c r="O118" s="85"/>
      <c r="P118" s="85" t="s">
        <v>2</v>
      </c>
      <c r="Q118" s="85"/>
      <c r="R118" s="90"/>
      <c r="S118" s="91"/>
      <c r="T118" s="270" t="s">
        <v>36</v>
      </c>
      <c r="U118" s="88"/>
      <c r="V118" s="85" t="s">
        <v>2</v>
      </c>
      <c r="W118" s="85"/>
      <c r="X118" s="90"/>
      <c r="Y118" s="91"/>
      <c r="Z118" s="270" t="s">
        <v>36</v>
      </c>
      <c r="AA118" s="88"/>
      <c r="AB118" s="85" t="s">
        <v>2</v>
      </c>
      <c r="AC118" s="85"/>
      <c r="AD118" s="90"/>
      <c r="AE118" s="91"/>
      <c r="AF118" s="270" t="s">
        <v>36</v>
      </c>
      <c r="AG118" s="85"/>
      <c r="AH118" s="85" t="s">
        <v>2</v>
      </c>
      <c r="AI118" s="85"/>
      <c r="AJ118" s="90"/>
      <c r="AK118" s="91"/>
      <c r="AL118" s="270" t="s">
        <v>36</v>
      </c>
      <c r="AM118" s="85"/>
      <c r="AN118" s="85" t="s">
        <v>2</v>
      </c>
      <c r="AO118" s="89"/>
      <c r="AP118" s="89"/>
    </row>
    <row r="119" spans="1:42" hidden="1">
      <c r="A119" s="296"/>
      <c r="B119" s="296"/>
      <c r="C119" s="296"/>
      <c r="D119" s="296"/>
      <c r="E119" s="296"/>
      <c r="F119" s="296"/>
      <c r="G119" s="296"/>
      <c r="H119" s="296"/>
      <c r="I119" s="271"/>
      <c r="J119" s="85"/>
      <c r="K119" s="85" t="s">
        <v>4</v>
      </c>
      <c r="L119" s="90"/>
      <c r="M119" s="91"/>
      <c r="N119" s="271"/>
      <c r="O119" s="85"/>
      <c r="P119" s="85" t="s">
        <v>4</v>
      </c>
      <c r="Q119" s="85"/>
      <c r="R119" s="90"/>
      <c r="S119" s="91"/>
      <c r="T119" s="271"/>
      <c r="U119" s="88"/>
      <c r="V119" s="85" t="s">
        <v>4</v>
      </c>
      <c r="W119" s="85"/>
      <c r="X119" s="90"/>
      <c r="Y119" s="91"/>
      <c r="Z119" s="271"/>
      <c r="AA119" s="88"/>
      <c r="AB119" s="85" t="s">
        <v>4</v>
      </c>
      <c r="AC119" s="85"/>
      <c r="AD119" s="90"/>
      <c r="AE119" s="91"/>
      <c r="AF119" s="271"/>
      <c r="AG119" s="85"/>
      <c r="AH119" s="85" t="s">
        <v>4</v>
      </c>
      <c r="AI119" s="85"/>
      <c r="AJ119" s="90"/>
      <c r="AK119" s="91"/>
      <c r="AL119" s="271"/>
      <c r="AM119" s="85"/>
      <c r="AN119" s="85" t="s">
        <v>4</v>
      </c>
      <c r="AO119" s="89"/>
      <c r="AP119" s="89"/>
    </row>
    <row r="120" spans="1:42" ht="15" hidden="1" customHeight="1">
      <c r="A120" s="296"/>
      <c r="B120" s="296"/>
      <c r="C120" s="296"/>
      <c r="D120" s="296"/>
      <c r="E120" s="296"/>
      <c r="F120" s="296"/>
      <c r="G120" s="296"/>
      <c r="H120" s="296"/>
      <c r="I120" s="268" t="s">
        <v>8</v>
      </c>
      <c r="J120" s="85"/>
      <c r="K120" s="85" t="s">
        <v>4</v>
      </c>
      <c r="L120" s="90"/>
      <c r="M120" s="91"/>
      <c r="N120" s="268" t="s">
        <v>8</v>
      </c>
      <c r="O120" s="85"/>
      <c r="P120" s="85" t="s">
        <v>4</v>
      </c>
      <c r="Q120" s="268"/>
      <c r="R120" s="90"/>
      <c r="S120" s="91"/>
      <c r="T120" s="268" t="s">
        <v>8</v>
      </c>
      <c r="U120" s="88"/>
      <c r="V120" s="85" t="s">
        <v>4</v>
      </c>
      <c r="W120" s="268"/>
      <c r="X120" s="90"/>
      <c r="Y120" s="91"/>
      <c r="Z120" s="268" t="s">
        <v>8</v>
      </c>
      <c r="AA120" s="88"/>
      <c r="AB120" s="85" t="s">
        <v>4</v>
      </c>
      <c r="AC120" s="268"/>
      <c r="AD120" s="90"/>
      <c r="AE120" s="91"/>
      <c r="AF120" s="268" t="s">
        <v>8</v>
      </c>
      <c r="AG120" s="85"/>
      <c r="AH120" s="85" t="s">
        <v>4</v>
      </c>
      <c r="AI120" s="268"/>
      <c r="AJ120" s="90"/>
      <c r="AK120" s="91"/>
      <c r="AL120" s="268" t="s">
        <v>8</v>
      </c>
      <c r="AM120" s="85"/>
      <c r="AN120" s="85" t="s">
        <v>4</v>
      </c>
      <c r="AO120" s="268"/>
      <c r="AP120" s="89"/>
    </row>
    <row r="121" spans="1:42" ht="15" hidden="1" customHeight="1">
      <c r="A121" s="296"/>
      <c r="B121" s="296"/>
      <c r="C121" s="296"/>
      <c r="D121" s="296"/>
      <c r="E121" s="296"/>
      <c r="F121" s="296"/>
      <c r="G121" s="296"/>
      <c r="H121" s="296"/>
      <c r="I121" s="269"/>
      <c r="J121" s="85"/>
      <c r="K121" s="85" t="s">
        <v>2</v>
      </c>
      <c r="L121" s="90"/>
      <c r="M121" s="91"/>
      <c r="N121" s="269"/>
      <c r="O121" s="85"/>
      <c r="P121" s="85" t="s">
        <v>2</v>
      </c>
      <c r="Q121" s="269"/>
      <c r="R121" s="90"/>
      <c r="S121" s="91"/>
      <c r="T121" s="269"/>
      <c r="U121" s="88"/>
      <c r="V121" s="85" t="s">
        <v>2</v>
      </c>
      <c r="W121" s="269"/>
      <c r="X121" s="90"/>
      <c r="Y121" s="91"/>
      <c r="Z121" s="269"/>
      <c r="AA121" s="88"/>
      <c r="AB121" s="85" t="s">
        <v>2</v>
      </c>
      <c r="AC121" s="269"/>
      <c r="AD121" s="90"/>
      <c r="AE121" s="91"/>
      <c r="AF121" s="269"/>
      <c r="AG121" s="85"/>
      <c r="AH121" s="85" t="s">
        <v>2</v>
      </c>
      <c r="AI121" s="269"/>
      <c r="AJ121" s="90"/>
      <c r="AK121" s="91"/>
      <c r="AL121" s="269"/>
      <c r="AM121" s="85"/>
      <c r="AN121" s="85" t="s">
        <v>2</v>
      </c>
      <c r="AO121" s="269"/>
      <c r="AP121" s="89"/>
    </row>
    <row r="122" spans="1:42" ht="42.75" hidden="1">
      <c r="A122" s="296"/>
      <c r="B122" s="296"/>
      <c r="C122" s="296"/>
      <c r="D122" s="296"/>
      <c r="E122" s="296"/>
      <c r="F122" s="296"/>
      <c r="G122" s="296"/>
      <c r="H122" s="296"/>
      <c r="I122" s="92" t="s">
        <v>9</v>
      </c>
      <c r="J122" s="85"/>
      <c r="K122" s="85" t="s">
        <v>10</v>
      </c>
      <c r="L122" s="90"/>
      <c r="M122" s="91"/>
      <c r="N122" s="92" t="s">
        <v>9</v>
      </c>
      <c r="O122" s="85"/>
      <c r="P122" s="85" t="s">
        <v>10</v>
      </c>
      <c r="Q122" s="85"/>
      <c r="R122" s="90"/>
      <c r="S122" s="91"/>
      <c r="T122" s="92" t="s">
        <v>9</v>
      </c>
      <c r="U122" s="88"/>
      <c r="V122" s="85" t="s">
        <v>10</v>
      </c>
      <c r="W122" s="85"/>
      <c r="X122" s="90"/>
      <c r="Y122" s="91"/>
      <c r="Z122" s="92" t="s">
        <v>9</v>
      </c>
      <c r="AA122" s="88"/>
      <c r="AB122" s="85" t="s">
        <v>10</v>
      </c>
      <c r="AC122" s="85"/>
      <c r="AD122" s="90"/>
      <c r="AE122" s="91"/>
      <c r="AF122" s="92" t="s">
        <v>9</v>
      </c>
      <c r="AG122" s="85"/>
      <c r="AH122" s="85" t="s">
        <v>10</v>
      </c>
      <c r="AI122" s="85"/>
      <c r="AJ122" s="90"/>
      <c r="AK122" s="91"/>
      <c r="AL122" s="92" t="s">
        <v>9</v>
      </c>
      <c r="AM122" s="85"/>
      <c r="AN122" s="85" t="s">
        <v>10</v>
      </c>
      <c r="AO122" s="89"/>
      <c r="AP122" s="89"/>
    </row>
    <row r="123" spans="1:42" ht="28.5" hidden="1">
      <c r="A123" s="296"/>
      <c r="B123" s="296"/>
      <c r="C123" s="296"/>
      <c r="D123" s="296"/>
      <c r="E123" s="296"/>
      <c r="F123" s="296"/>
      <c r="G123" s="296"/>
      <c r="H123" s="296"/>
      <c r="I123" s="92" t="s">
        <v>37</v>
      </c>
      <c r="J123" s="85"/>
      <c r="K123" s="85" t="s">
        <v>10</v>
      </c>
      <c r="L123" s="90"/>
      <c r="M123" s="91"/>
      <c r="N123" s="92" t="s">
        <v>37</v>
      </c>
      <c r="O123" s="85"/>
      <c r="P123" s="85" t="s">
        <v>10</v>
      </c>
      <c r="Q123" s="85"/>
      <c r="R123" s="90"/>
      <c r="S123" s="91"/>
      <c r="T123" s="92" t="s">
        <v>37</v>
      </c>
      <c r="U123" s="88"/>
      <c r="V123" s="85" t="s">
        <v>10</v>
      </c>
      <c r="W123" s="85"/>
      <c r="X123" s="90"/>
      <c r="Y123" s="91"/>
      <c r="Z123" s="92" t="s">
        <v>37</v>
      </c>
      <c r="AA123" s="88"/>
      <c r="AB123" s="85" t="s">
        <v>10</v>
      </c>
      <c r="AC123" s="85"/>
      <c r="AD123" s="90"/>
      <c r="AE123" s="91"/>
      <c r="AF123" s="92" t="s">
        <v>37</v>
      </c>
      <c r="AG123" s="85"/>
      <c r="AH123" s="85" t="s">
        <v>10</v>
      </c>
      <c r="AI123" s="85"/>
      <c r="AJ123" s="90"/>
      <c r="AK123" s="91"/>
      <c r="AL123" s="92" t="s">
        <v>37</v>
      </c>
      <c r="AM123" s="85"/>
      <c r="AN123" s="85" t="s">
        <v>10</v>
      </c>
      <c r="AO123" s="89"/>
      <c r="AP123" s="89"/>
    </row>
    <row r="124" spans="1:42" ht="42.75" hidden="1">
      <c r="A124" s="296"/>
      <c r="B124" s="296"/>
      <c r="C124" s="296"/>
      <c r="D124" s="296"/>
      <c r="E124" s="296"/>
      <c r="F124" s="296"/>
      <c r="G124" s="296"/>
      <c r="H124" s="296"/>
      <c r="I124" s="92" t="s">
        <v>11</v>
      </c>
      <c r="J124" s="85"/>
      <c r="K124" s="85" t="s">
        <v>12</v>
      </c>
      <c r="L124" s="90"/>
      <c r="M124" s="91"/>
      <c r="N124" s="92" t="s">
        <v>11</v>
      </c>
      <c r="O124" s="85"/>
      <c r="P124" s="85" t="s">
        <v>12</v>
      </c>
      <c r="Q124" s="85"/>
      <c r="R124" s="90"/>
      <c r="S124" s="91"/>
      <c r="T124" s="92" t="s">
        <v>11</v>
      </c>
      <c r="U124" s="88"/>
      <c r="V124" s="85" t="s">
        <v>12</v>
      </c>
      <c r="W124" s="85"/>
      <c r="X124" s="90"/>
      <c r="Y124" s="91"/>
      <c r="Z124" s="92" t="s">
        <v>11</v>
      </c>
      <c r="AA124" s="88"/>
      <c r="AB124" s="85" t="s">
        <v>12</v>
      </c>
      <c r="AC124" s="85"/>
      <c r="AD124" s="90"/>
      <c r="AE124" s="91"/>
      <c r="AF124" s="92" t="s">
        <v>11</v>
      </c>
      <c r="AG124" s="85"/>
      <c r="AH124" s="85" t="s">
        <v>12</v>
      </c>
      <c r="AI124" s="85"/>
      <c r="AJ124" s="90"/>
      <c r="AK124" s="91"/>
      <c r="AL124" s="92" t="s">
        <v>11</v>
      </c>
      <c r="AM124" s="85"/>
      <c r="AN124" s="85" t="s">
        <v>12</v>
      </c>
      <c r="AO124" s="89"/>
      <c r="AP124" s="89"/>
    </row>
    <row r="125" spans="1:42" hidden="1">
      <c r="A125" s="296"/>
      <c r="B125" s="296"/>
      <c r="C125" s="296"/>
      <c r="D125" s="296"/>
      <c r="E125" s="296"/>
      <c r="F125" s="296"/>
      <c r="G125" s="296"/>
      <c r="H125" s="296"/>
      <c r="I125" s="92" t="s">
        <v>13</v>
      </c>
      <c r="J125" s="85"/>
      <c r="K125" s="85" t="s">
        <v>4</v>
      </c>
      <c r="L125" s="90"/>
      <c r="M125" s="91"/>
      <c r="N125" s="92" t="s">
        <v>13</v>
      </c>
      <c r="O125" s="85"/>
      <c r="P125" s="85" t="s">
        <v>4</v>
      </c>
      <c r="Q125" s="85"/>
      <c r="R125" s="90"/>
      <c r="S125" s="91"/>
      <c r="T125" s="92" t="s">
        <v>13</v>
      </c>
      <c r="U125" s="88"/>
      <c r="V125" s="85" t="s">
        <v>4</v>
      </c>
      <c r="W125" s="85"/>
      <c r="X125" s="90"/>
      <c r="Y125" s="91"/>
      <c r="Z125" s="92" t="s">
        <v>13</v>
      </c>
      <c r="AA125" s="88"/>
      <c r="AB125" s="85" t="s">
        <v>4</v>
      </c>
      <c r="AC125" s="85"/>
      <c r="AD125" s="90"/>
      <c r="AE125" s="91"/>
      <c r="AF125" s="92" t="s">
        <v>13</v>
      </c>
      <c r="AG125" s="85"/>
      <c r="AH125" s="85" t="s">
        <v>4</v>
      </c>
      <c r="AI125" s="85"/>
      <c r="AJ125" s="90"/>
      <c r="AK125" s="91"/>
      <c r="AL125" s="92" t="s">
        <v>13</v>
      </c>
      <c r="AM125" s="85"/>
      <c r="AN125" s="85" t="s">
        <v>4</v>
      </c>
      <c r="AO125" s="89"/>
      <c r="AP125" s="89"/>
    </row>
    <row r="126" spans="1:42" ht="28.5" hidden="1">
      <c r="A126" s="296"/>
      <c r="B126" s="296"/>
      <c r="C126" s="296"/>
      <c r="D126" s="296"/>
      <c r="E126" s="296"/>
      <c r="F126" s="296"/>
      <c r="G126" s="296"/>
      <c r="H126" s="296"/>
      <c r="I126" s="92" t="s">
        <v>14</v>
      </c>
      <c r="J126" s="85"/>
      <c r="K126" s="85"/>
      <c r="L126" s="90"/>
      <c r="M126" s="91"/>
      <c r="N126" s="92" t="s">
        <v>14</v>
      </c>
      <c r="O126" s="85"/>
      <c r="P126" s="85"/>
      <c r="Q126" s="85"/>
      <c r="R126" s="90"/>
      <c r="S126" s="91"/>
      <c r="T126" s="92" t="s">
        <v>14</v>
      </c>
      <c r="U126" s="88"/>
      <c r="V126" s="85"/>
      <c r="W126" s="85"/>
      <c r="X126" s="90"/>
      <c r="Y126" s="91"/>
      <c r="Z126" s="92" t="s">
        <v>14</v>
      </c>
      <c r="AA126" s="88"/>
      <c r="AB126" s="85"/>
      <c r="AC126" s="85"/>
      <c r="AD126" s="90"/>
      <c r="AE126" s="91"/>
      <c r="AF126" s="92" t="s">
        <v>14</v>
      </c>
      <c r="AG126" s="85"/>
      <c r="AH126" s="85"/>
      <c r="AI126" s="85"/>
      <c r="AJ126" s="90"/>
      <c r="AK126" s="91"/>
      <c r="AL126" s="92" t="s">
        <v>14</v>
      </c>
      <c r="AM126" s="85"/>
      <c r="AN126" s="85"/>
      <c r="AO126" s="89"/>
      <c r="AP126" s="89"/>
    </row>
    <row r="127" spans="1:42" ht="42.75" hidden="1">
      <c r="A127" s="296"/>
      <c r="B127" s="296"/>
      <c r="C127" s="296"/>
      <c r="D127" s="296"/>
      <c r="E127" s="296"/>
      <c r="F127" s="296"/>
      <c r="G127" s="296"/>
      <c r="H127" s="296"/>
      <c r="I127" s="92" t="s">
        <v>39</v>
      </c>
      <c r="J127" s="85"/>
      <c r="K127" s="85" t="s">
        <v>12</v>
      </c>
      <c r="L127" s="90"/>
      <c r="M127" s="91"/>
      <c r="N127" s="92" t="s">
        <v>39</v>
      </c>
      <c r="O127" s="85"/>
      <c r="P127" s="85" t="s">
        <v>12</v>
      </c>
      <c r="Q127" s="92"/>
      <c r="R127" s="90"/>
      <c r="S127" s="91"/>
      <c r="T127" s="92" t="s">
        <v>39</v>
      </c>
      <c r="U127" s="88"/>
      <c r="V127" s="85" t="s">
        <v>12</v>
      </c>
      <c r="W127" s="92"/>
      <c r="X127" s="90"/>
      <c r="Y127" s="91"/>
      <c r="Z127" s="92" t="s">
        <v>39</v>
      </c>
      <c r="AA127" s="88"/>
      <c r="AB127" s="85" t="s">
        <v>12</v>
      </c>
      <c r="AC127" s="92"/>
      <c r="AD127" s="90"/>
      <c r="AE127" s="91"/>
      <c r="AF127" s="92" t="s">
        <v>39</v>
      </c>
      <c r="AG127" s="85"/>
      <c r="AH127" s="85" t="s">
        <v>12</v>
      </c>
      <c r="AI127" s="92"/>
      <c r="AJ127" s="90"/>
      <c r="AK127" s="91"/>
      <c r="AL127" s="92" t="s">
        <v>39</v>
      </c>
      <c r="AM127" s="85"/>
      <c r="AN127" s="85" t="s">
        <v>12</v>
      </c>
      <c r="AO127" s="93"/>
      <c r="AP127" s="93"/>
    </row>
    <row r="128" spans="1:42" hidden="1">
      <c r="A128" s="297"/>
      <c r="B128" s="297"/>
      <c r="C128" s="297"/>
      <c r="D128" s="297"/>
      <c r="E128" s="297"/>
      <c r="F128" s="297"/>
      <c r="G128" s="297"/>
      <c r="H128" s="297"/>
      <c r="I128" s="92" t="s">
        <v>38</v>
      </c>
      <c r="J128" s="85"/>
      <c r="K128" s="85"/>
      <c r="L128" s="90"/>
      <c r="M128" s="91"/>
      <c r="N128" s="92" t="s">
        <v>38</v>
      </c>
      <c r="O128" s="85"/>
      <c r="P128" s="85"/>
      <c r="Q128" s="94"/>
      <c r="R128" s="90"/>
      <c r="S128" s="91"/>
      <c r="T128" s="92" t="s">
        <v>38</v>
      </c>
      <c r="U128" s="88"/>
      <c r="V128" s="85"/>
      <c r="W128" s="94"/>
      <c r="X128" s="90"/>
      <c r="Y128" s="91"/>
      <c r="Z128" s="92" t="s">
        <v>38</v>
      </c>
      <c r="AA128" s="88"/>
      <c r="AB128" s="85"/>
      <c r="AC128" s="94"/>
      <c r="AD128" s="90"/>
      <c r="AE128" s="91"/>
      <c r="AF128" s="92" t="s">
        <v>38</v>
      </c>
      <c r="AG128" s="85"/>
      <c r="AH128" s="85"/>
      <c r="AI128" s="94"/>
      <c r="AJ128" s="90"/>
      <c r="AK128" s="91"/>
      <c r="AL128" s="92" t="s">
        <v>38</v>
      </c>
      <c r="AM128" s="85"/>
      <c r="AN128" s="85"/>
      <c r="AO128" s="95"/>
      <c r="AP128" s="95"/>
    </row>
    <row r="129" spans="1:42" ht="15.75" hidden="1" customHeight="1">
      <c r="A129" s="265" t="s">
        <v>41</v>
      </c>
      <c r="B129" s="266"/>
      <c r="C129" s="266"/>
      <c r="D129" s="266"/>
      <c r="E129" s="266"/>
      <c r="F129" s="266"/>
      <c r="G129" s="266"/>
      <c r="H129" s="266"/>
      <c r="I129" s="266"/>
      <c r="J129" s="266"/>
      <c r="K129" s="266"/>
      <c r="L129" s="266"/>
      <c r="M129" s="266"/>
      <c r="N129" s="266"/>
      <c r="O129" s="266"/>
      <c r="P129" s="266"/>
      <c r="Q129" s="266"/>
      <c r="R129" s="266"/>
      <c r="S129" s="266"/>
      <c r="T129" s="266"/>
      <c r="U129" s="266"/>
      <c r="V129" s="266"/>
      <c r="W129" s="266"/>
      <c r="X129" s="266"/>
      <c r="Y129" s="266"/>
      <c r="Z129" s="266"/>
      <c r="AA129" s="266"/>
      <c r="AB129" s="266"/>
      <c r="AC129" s="266"/>
      <c r="AD129" s="266"/>
      <c r="AE129" s="266"/>
      <c r="AF129" s="266"/>
      <c r="AG129" s="266"/>
      <c r="AH129" s="266"/>
      <c r="AI129" s="266"/>
      <c r="AJ129" s="266"/>
      <c r="AK129" s="266"/>
      <c r="AL129" s="266"/>
      <c r="AM129" s="266"/>
      <c r="AN129" s="266"/>
      <c r="AO129" s="266"/>
      <c r="AP129" s="267"/>
    </row>
    <row r="130" spans="1:42" s="4" customFormat="1" ht="24.75" hidden="1" customHeight="1">
      <c r="A130" s="281">
        <v>1</v>
      </c>
      <c r="B130" s="284">
        <v>2136774</v>
      </c>
      <c r="C130" s="231" t="s">
        <v>45</v>
      </c>
      <c r="D130" s="208" t="s">
        <v>120</v>
      </c>
      <c r="E130" s="290">
        <v>28.7</v>
      </c>
      <c r="F130" s="290">
        <v>200900</v>
      </c>
      <c r="G130" s="281" t="s">
        <v>46</v>
      </c>
      <c r="H130" s="281" t="s">
        <v>85</v>
      </c>
      <c r="I130" s="37" t="s">
        <v>47</v>
      </c>
      <c r="J130" s="68">
        <v>18</v>
      </c>
      <c r="K130" s="54" t="s">
        <v>2</v>
      </c>
      <c r="L130" s="54"/>
      <c r="M130" s="37"/>
      <c r="N130" s="37"/>
      <c r="O130" s="36"/>
      <c r="P130" s="54"/>
      <c r="Q130" s="25"/>
      <c r="R130" s="23"/>
      <c r="S130" s="37"/>
      <c r="T130" s="38"/>
      <c r="U130" s="39"/>
      <c r="V130" s="40"/>
      <c r="W130" s="40"/>
      <c r="X130" s="40"/>
      <c r="Y130" s="40"/>
      <c r="Z130" s="40"/>
      <c r="AA130" s="39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1"/>
      <c r="AP130" s="38"/>
    </row>
    <row r="131" spans="1:42" s="4" customFormat="1" ht="15.75" hidden="1" customHeight="1">
      <c r="A131" s="282"/>
      <c r="B131" s="285"/>
      <c r="C131" s="232"/>
      <c r="D131" s="288"/>
      <c r="E131" s="291"/>
      <c r="F131" s="291"/>
      <c r="G131" s="282"/>
      <c r="H131" s="282"/>
      <c r="I131" s="279" t="s">
        <v>8</v>
      </c>
      <c r="J131" s="68">
        <v>1980</v>
      </c>
      <c r="K131" s="54" t="s">
        <v>4</v>
      </c>
      <c r="L131" s="54"/>
      <c r="M131" s="37"/>
      <c r="N131" s="37"/>
      <c r="O131" s="36"/>
      <c r="P131" s="54"/>
      <c r="Q131" s="25"/>
      <c r="R131" s="23"/>
      <c r="S131" s="37"/>
      <c r="T131" s="38"/>
      <c r="U131" s="39"/>
      <c r="V131" s="40"/>
      <c r="W131" s="40"/>
      <c r="X131" s="40"/>
      <c r="Y131" s="40"/>
      <c r="Z131" s="40"/>
      <c r="AA131" s="39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1"/>
      <c r="AP131" s="38"/>
    </row>
    <row r="132" spans="1:42" s="4" customFormat="1" ht="15" hidden="1" customHeight="1">
      <c r="A132" s="283"/>
      <c r="B132" s="286"/>
      <c r="C132" s="287"/>
      <c r="D132" s="289"/>
      <c r="E132" s="292"/>
      <c r="F132" s="292"/>
      <c r="G132" s="283"/>
      <c r="H132" s="283"/>
      <c r="I132" s="280"/>
      <c r="J132" s="68">
        <v>18</v>
      </c>
      <c r="K132" s="54" t="s">
        <v>2</v>
      </c>
      <c r="L132" s="54"/>
      <c r="M132" s="37"/>
      <c r="N132" s="37"/>
      <c r="O132" s="36"/>
      <c r="P132" s="54"/>
      <c r="Q132" s="25"/>
      <c r="R132" s="23"/>
      <c r="S132" s="37"/>
      <c r="T132" s="38"/>
      <c r="U132" s="39"/>
      <c r="V132" s="40"/>
      <c r="W132" s="40"/>
      <c r="X132" s="40"/>
      <c r="Y132" s="40"/>
      <c r="Z132" s="40"/>
      <c r="AA132" s="39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1"/>
      <c r="AP132" s="38"/>
    </row>
    <row r="133" spans="1:42" s="4" customFormat="1" ht="26.25" hidden="1" customHeight="1">
      <c r="A133" s="281">
        <v>2</v>
      </c>
      <c r="B133" s="284">
        <v>2136548</v>
      </c>
      <c r="C133" s="231" t="s">
        <v>121</v>
      </c>
      <c r="D133" s="208" t="s">
        <v>122</v>
      </c>
      <c r="E133" s="290">
        <v>16.34</v>
      </c>
      <c r="F133" s="290">
        <v>114380</v>
      </c>
      <c r="G133" s="281" t="s">
        <v>123</v>
      </c>
      <c r="H133" s="281" t="s">
        <v>124</v>
      </c>
      <c r="I133" s="36" t="s">
        <v>47</v>
      </c>
      <c r="J133" s="68">
        <v>14</v>
      </c>
      <c r="K133" s="54" t="s">
        <v>2</v>
      </c>
      <c r="L133" s="54"/>
      <c r="M133" s="37"/>
      <c r="N133" s="37"/>
      <c r="O133" s="36"/>
      <c r="P133" s="54"/>
      <c r="Q133" s="25"/>
      <c r="R133" s="23"/>
      <c r="S133" s="37"/>
      <c r="T133" s="38"/>
      <c r="U133" s="39"/>
      <c r="V133" s="40"/>
      <c r="W133" s="40"/>
      <c r="X133" s="40"/>
      <c r="Y133" s="40"/>
      <c r="Z133" s="40"/>
      <c r="AA133" s="39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1"/>
      <c r="AP133" s="38"/>
    </row>
    <row r="134" spans="1:42" s="4" customFormat="1" ht="15" hidden="1" customHeight="1">
      <c r="A134" s="282"/>
      <c r="B134" s="285"/>
      <c r="C134" s="232"/>
      <c r="D134" s="288"/>
      <c r="E134" s="291"/>
      <c r="F134" s="291"/>
      <c r="G134" s="282"/>
      <c r="H134" s="282"/>
      <c r="I134" s="279" t="s">
        <v>8</v>
      </c>
      <c r="J134" s="68">
        <v>1539</v>
      </c>
      <c r="K134" s="54" t="s">
        <v>4</v>
      </c>
      <c r="L134" s="54"/>
      <c r="M134" s="37"/>
      <c r="N134" s="37"/>
      <c r="O134" s="36"/>
      <c r="P134" s="54"/>
      <c r="Q134" s="25"/>
      <c r="R134" s="23"/>
      <c r="S134" s="37"/>
      <c r="T134" s="38"/>
      <c r="U134" s="39"/>
      <c r="V134" s="40"/>
      <c r="W134" s="40"/>
      <c r="X134" s="41"/>
      <c r="Y134" s="40"/>
      <c r="Z134" s="40"/>
      <c r="AA134" s="39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1"/>
      <c r="AP134" s="38"/>
    </row>
    <row r="135" spans="1:42" ht="15" hidden="1" customHeight="1">
      <c r="A135" s="283"/>
      <c r="B135" s="286"/>
      <c r="C135" s="287"/>
      <c r="D135" s="289"/>
      <c r="E135" s="292"/>
      <c r="F135" s="292"/>
      <c r="G135" s="283"/>
      <c r="H135" s="283"/>
      <c r="I135" s="280"/>
      <c r="J135" s="68">
        <v>14</v>
      </c>
      <c r="K135" s="54" t="s">
        <v>2</v>
      </c>
      <c r="L135" s="55"/>
      <c r="M135" s="96"/>
      <c r="N135" s="96"/>
      <c r="O135" s="97"/>
      <c r="P135" s="55"/>
      <c r="Q135" s="98"/>
      <c r="R135" s="99"/>
      <c r="S135" s="96"/>
      <c r="T135" s="96"/>
      <c r="U135" s="100"/>
      <c r="V135" s="96"/>
      <c r="W135" s="55"/>
      <c r="X135" s="98"/>
      <c r="Y135" s="96"/>
      <c r="Z135" s="96"/>
      <c r="AA135" s="100"/>
      <c r="AB135" s="96"/>
      <c r="AC135" s="55"/>
      <c r="AD135" s="55"/>
      <c r="AE135" s="96"/>
      <c r="AF135" s="96"/>
      <c r="AG135" s="97"/>
      <c r="AH135" s="96"/>
      <c r="AI135" s="55"/>
      <c r="AJ135" s="55"/>
      <c r="AK135" s="96"/>
      <c r="AL135" s="96"/>
      <c r="AM135" s="97"/>
      <c r="AN135" s="96"/>
      <c r="AO135" s="98"/>
      <c r="AP135" s="38"/>
    </row>
    <row r="136" spans="1:42" hidden="1">
      <c r="A136" s="272" t="s">
        <v>16</v>
      </c>
      <c r="B136" s="273"/>
      <c r="C136" s="273"/>
      <c r="D136" s="274"/>
      <c r="E136" s="101">
        <f>E130+E133</f>
        <v>45.04</v>
      </c>
      <c r="F136" s="101">
        <f>SUM(F130:F135)</f>
        <v>315280</v>
      </c>
      <c r="G136" s="102"/>
      <c r="H136" s="102"/>
      <c r="I136" s="82"/>
      <c r="J136" s="103">
        <f>J130+J133</f>
        <v>32</v>
      </c>
      <c r="K136" s="81"/>
      <c r="L136" s="104"/>
      <c r="M136" s="105"/>
      <c r="N136" s="82"/>
      <c r="O136" s="106"/>
      <c r="P136" s="81"/>
      <c r="Q136" s="107"/>
      <c r="R136" s="108"/>
      <c r="S136" s="105"/>
      <c r="T136" s="82"/>
      <c r="U136" s="100"/>
      <c r="V136" s="82"/>
      <c r="W136" s="81"/>
      <c r="X136" s="109"/>
      <c r="Y136" s="82"/>
      <c r="Z136" s="82"/>
      <c r="AA136" s="100"/>
      <c r="AB136" s="82"/>
      <c r="AC136" s="81"/>
      <c r="AD136" s="81"/>
      <c r="AE136" s="82"/>
      <c r="AF136" s="82"/>
      <c r="AG136" s="106"/>
      <c r="AH136" s="82"/>
      <c r="AI136" s="81"/>
      <c r="AJ136" s="81"/>
      <c r="AK136" s="82"/>
      <c r="AL136" s="82"/>
      <c r="AM136" s="97"/>
      <c r="AN136" s="82"/>
      <c r="AO136" s="107"/>
      <c r="AP136" s="49"/>
    </row>
    <row r="137" spans="1:42" s="2" customFormat="1" ht="15" hidden="1" customHeight="1">
      <c r="A137" s="275" t="s">
        <v>17</v>
      </c>
      <c r="B137" s="275"/>
      <c r="C137" s="275"/>
      <c r="D137" s="275"/>
      <c r="E137" s="275"/>
      <c r="F137" s="275"/>
      <c r="G137" s="275"/>
      <c r="H137" s="276"/>
      <c r="I137" s="259" t="s">
        <v>7</v>
      </c>
      <c r="J137" s="110">
        <f>J136</f>
        <v>32</v>
      </c>
      <c r="K137" s="111" t="s">
        <v>2</v>
      </c>
      <c r="L137" s="112"/>
      <c r="M137" s="113"/>
      <c r="N137" s="261" t="s">
        <v>7</v>
      </c>
      <c r="O137" s="111"/>
      <c r="P137" s="111" t="s">
        <v>2</v>
      </c>
      <c r="Q137" s="114"/>
      <c r="R137" s="115"/>
      <c r="S137" s="113"/>
      <c r="T137" s="261" t="s">
        <v>7</v>
      </c>
      <c r="U137" s="88"/>
      <c r="V137" s="111" t="s">
        <v>2</v>
      </c>
      <c r="W137" s="111"/>
      <c r="X137" s="112"/>
      <c r="Y137" s="113"/>
      <c r="Z137" s="261" t="s">
        <v>7</v>
      </c>
      <c r="AA137" s="88"/>
      <c r="AB137" s="111" t="s">
        <v>2</v>
      </c>
      <c r="AC137" s="111"/>
      <c r="AD137" s="112"/>
      <c r="AE137" s="113"/>
      <c r="AF137" s="261" t="s">
        <v>7</v>
      </c>
      <c r="AG137" s="111"/>
      <c r="AH137" s="111" t="s">
        <v>2</v>
      </c>
      <c r="AI137" s="111"/>
      <c r="AJ137" s="112"/>
      <c r="AK137" s="113"/>
      <c r="AL137" s="261" t="s">
        <v>7</v>
      </c>
      <c r="AM137" s="111"/>
      <c r="AN137" s="111" t="s">
        <v>2</v>
      </c>
      <c r="AO137" s="114"/>
      <c r="AP137" s="114"/>
    </row>
    <row r="138" spans="1:42" s="2" customFormat="1" ht="15" hidden="1" customHeight="1">
      <c r="A138" s="277"/>
      <c r="B138" s="277"/>
      <c r="C138" s="277"/>
      <c r="D138" s="277"/>
      <c r="E138" s="277"/>
      <c r="F138" s="277"/>
      <c r="G138" s="277"/>
      <c r="H138" s="278"/>
      <c r="I138" s="260"/>
      <c r="J138" s="110">
        <f>J137*7</f>
        <v>224</v>
      </c>
      <c r="K138" s="111" t="s">
        <v>4</v>
      </c>
      <c r="L138" s="116"/>
      <c r="M138" s="117"/>
      <c r="N138" s="262"/>
      <c r="O138" s="111"/>
      <c r="P138" s="111" t="s">
        <v>4</v>
      </c>
      <c r="Q138" s="114"/>
      <c r="R138" s="118"/>
      <c r="S138" s="117"/>
      <c r="T138" s="262"/>
      <c r="U138" s="88"/>
      <c r="V138" s="111" t="s">
        <v>4</v>
      </c>
      <c r="W138" s="111"/>
      <c r="X138" s="116"/>
      <c r="Y138" s="117"/>
      <c r="Z138" s="262"/>
      <c r="AA138" s="88"/>
      <c r="AB138" s="111" t="s">
        <v>4</v>
      </c>
      <c r="AC138" s="111"/>
      <c r="AD138" s="116"/>
      <c r="AE138" s="117"/>
      <c r="AF138" s="262"/>
      <c r="AG138" s="111"/>
      <c r="AH138" s="111" t="s">
        <v>4</v>
      </c>
      <c r="AI138" s="111"/>
      <c r="AJ138" s="116"/>
      <c r="AK138" s="117"/>
      <c r="AL138" s="262"/>
      <c r="AM138" s="111"/>
      <c r="AN138" s="111" t="s">
        <v>4</v>
      </c>
      <c r="AO138" s="114"/>
      <c r="AP138" s="114"/>
    </row>
    <row r="139" spans="1:42" s="2" customFormat="1" ht="15" hidden="1" customHeight="1">
      <c r="A139" s="277"/>
      <c r="B139" s="277"/>
      <c r="C139" s="277"/>
      <c r="D139" s="277"/>
      <c r="E139" s="277"/>
      <c r="F139" s="277"/>
      <c r="G139" s="277"/>
      <c r="H139" s="278"/>
      <c r="I139" s="259" t="s">
        <v>34</v>
      </c>
      <c r="J139" s="110"/>
      <c r="K139" s="111" t="s">
        <v>2</v>
      </c>
      <c r="L139" s="116"/>
      <c r="M139" s="117"/>
      <c r="N139" s="261" t="s">
        <v>34</v>
      </c>
      <c r="O139" s="111"/>
      <c r="P139" s="111" t="s">
        <v>2</v>
      </c>
      <c r="Q139" s="114"/>
      <c r="R139" s="118"/>
      <c r="S139" s="117"/>
      <c r="T139" s="261" t="s">
        <v>34</v>
      </c>
      <c r="U139" s="88"/>
      <c r="V139" s="111" t="s">
        <v>2</v>
      </c>
      <c r="W139" s="111"/>
      <c r="X139" s="116"/>
      <c r="Y139" s="117"/>
      <c r="Z139" s="261" t="s">
        <v>34</v>
      </c>
      <c r="AA139" s="88"/>
      <c r="AB139" s="111" t="s">
        <v>2</v>
      </c>
      <c r="AC139" s="111"/>
      <c r="AD139" s="116"/>
      <c r="AE139" s="117"/>
      <c r="AF139" s="261" t="s">
        <v>34</v>
      </c>
      <c r="AG139" s="111"/>
      <c r="AH139" s="111" t="s">
        <v>2</v>
      </c>
      <c r="AI139" s="111"/>
      <c r="AJ139" s="116"/>
      <c r="AK139" s="117"/>
      <c r="AL139" s="261" t="s">
        <v>34</v>
      </c>
      <c r="AM139" s="111"/>
      <c r="AN139" s="111" t="s">
        <v>2</v>
      </c>
      <c r="AO139" s="114"/>
      <c r="AP139" s="114"/>
    </row>
    <row r="140" spans="1:42" s="2" customFormat="1" hidden="1">
      <c r="A140" s="277"/>
      <c r="B140" s="277"/>
      <c r="C140" s="277"/>
      <c r="D140" s="277"/>
      <c r="E140" s="277"/>
      <c r="F140" s="277"/>
      <c r="G140" s="277"/>
      <c r="H140" s="278"/>
      <c r="I140" s="260"/>
      <c r="J140" s="110"/>
      <c r="K140" s="111" t="s">
        <v>4</v>
      </c>
      <c r="L140" s="116"/>
      <c r="M140" s="117"/>
      <c r="N140" s="262"/>
      <c r="O140" s="111"/>
      <c r="P140" s="111" t="s">
        <v>4</v>
      </c>
      <c r="Q140" s="114"/>
      <c r="R140" s="118"/>
      <c r="S140" s="117"/>
      <c r="T140" s="262"/>
      <c r="U140" s="88"/>
      <c r="V140" s="111" t="s">
        <v>4</v>
      </c>
      <c r="W140" s="111"/>
      <c r="X140" s="116"/>
      <c r="Y140" s="117"/>
      <c r="Z140" s="262"/>
      <c r="AA140" s="88"/>
      <c r="AB140" s="111" t="s">
        <v>4</v>
      </c>
      <c r="AC140" s="111"/>
      <c r="AD140" s="116"/>
      <c r="AE140" s="117"/>
      <c r="AF140" s="262"/>
      <c r="AG140" s="111"/>
      <c r="AH140" s="111" t="s">
        <v>4</v>
      </c>
      <c r="AI140" s="111"/>
      <c r="AJ140" s="116"/>
      <c r="AK140" s="117"/>
      <c r="AL140" s="262"/>
      <c r="AM140" s="111"/>
      <c r="AN140" s="111" t="s">
        <v>4</v>
      </c>
      <c r="AO140" s="114"/>
      <c r="AP140" s="114"/>
    </row>
    <row r="141" spans="1:42" s="2" customFormat="1" hidden="1">
      <c r="A141" s="277"/>
      <c r="B141" s="277"/>
      <c r="C141" s="277"/>
      <c r="D141" s="277"/>
      <c r="E141" s="277"/>
      <c r="F141" s="277"/>
      <c r="G141" s="277"/>
      <c r="H141" s="278"/>
      <c r="I141" s="259" t="s">
        <v>35</v>
      </c>
      <c r="J141" s="110"/>
      <c r="K141" s="111" t="s">
        <v>2</v>
      </c>
      <c r="L141" s="116"/>
      <c r="M141" s="117"/>
      <c r="N141" s="261" t="s">
        <v>35</v>
      </c>
      <c r="O141" s="111"/>
      <c r="P141" s="111" t="s">
        <v>2</v>
      </c>
      <c r="Q141" s="114"/>
      <c r="R141" s="118"/>
      <c r="S141" s="117"/>
      <c r="T141" s="261" t="s">
        <v>35</v>
      </c>
      <c r="U141" s="88"/>
      <c r="V141" s="111" t="s">
        <v>2</v>
      </c>
      <c r="W141" s="111"/>
      <c r="X141" s="116"/>
      <c r="Y141" s="117"/>
      <c r="Z141" s="261" t="s">
        <v>35</v>
      </c>
      <c r="AA141" s="88"/>
      <c r="AB141" s="111" t="s">
        <v>2</v>
      </c>
      <c r="AC141" s="111"/>
      <c r="AD141" s="116"/>
      <c r="AE141" s="117"/>
      <c r="AF141" s="261" t="s">
        <v>35</v>
      </c>
      <c r="AG141" s="111"/>
      <c r="AH141" s="111" t="s">
        <v>2</v>
      </c>
      <c r="AI141" s="111"/>
      <c r="AJ141" s="116"/>
      <c r="AK141" s="117"/>
      <c r="AL141" s="261" t="s">
        <v>35</v>
      </c>
      <c r="AM141" s="111"/>
      <c r="AN141" s="111" t="s">
        <v>2</v>
      </c>
      <c r="AO141" s="114"/>
      <c r="AP141" s="114"/>
    </row>
    <row r="142" spans="1:42" s="2" customFormat="1" hidden="1">
      <c r="A142" s="277"/>
      <c r="B142" s="277"/>
      <c r="C142" s="277"/>
      <c r="D142" s="277"/>
      <c r="E142" s="277"/>
      <c r="F142" s="277"/>
      <c r="G142" s="277"/>
      <c r="H142" s="278"/>
      <c r="I142" s="260"/>
      <c r="J142" s="110"/>
      <c r="K142" s="111" t="s">
        <v>4</v>
      </c>
      <c r="L142" s="116"/>
      <c r="M142" s="117"/>
      <c r="N142" s="262"/>
      <c r="O142" s="111"/>
      <c r="P142" s="111" t="s">
        <v>4</v>
      </c>
      <c r="Q142" s="114"/>
      <c r="R142" s="118"/>
      <c r="S142" s="117"/>
      <c r="T142" s="262"/>
      <c r="U142" s="88"/>
      <c r="V142" s="111" t="s">
        <v>4</v>
      </c>
      <c r="W142" s="111"/>
      <c r="X142" s="116"/>
      <c r="Y142" s="117"/>
      <c r="Z142" s="262"/>
      <c r="AA142" s="88"/>
      <c r="AB142" s="111" t="s">
        <v>4</v>
      </c>
      <c r="AC142" s="111"/>
      <c r="AD142" s="116"/>
      <c r="AE142" s="117"/>
      <c r="AF142" s="262"/>
      <c r="AG142" s="111"/>
      <c r="AH142" s="111" t="s">
        <v>4</v>
      </c>
      <c r="AI142" s="111"/>
      <c r="AJ142" s="116"/>
      <c r="AK142" s="117"/>
      <c r="AL142" s="262"/>
      <c r="AM142" s="111"/>
      <c r="AN142" s="111" t="s">
        <v>4</v>
      </c>
      <c r="AO142" s="114"/>
      <c r="AP142" s="114"/>
    </row>
    <row r="143" spans="1:42" s="2" customFormat="1" hidden="1">
      <c r="A143" s="277"/>
      <c r="B143" s="277"/>
      <c r="C143" s="277"/>
      <c r="D143" s="277"/>
      <c r="E143" s="277"/>
      <c r="F143" s="277"/>
      <c r="G143" s="277"/>
      <c r="H143" s="278"/>
      <c r="I143" s="259" t="s">
        <v>36</v>
      </c>
      <c r="J143" s="110"/>
      <c r="K143" s="111" t="s">
        <v>2</v>
      </c>
      <c r="L143" s="116"/>
      <c r="M143" s="117"/>
      <c r="N143" s="261" t="s">
        <v>36</v>
      </c>
      <c r="O143" s="111"/>
      <c r="P143" s="111" t="s">
        <v>2</v>
      </c>
      <c r="Q143" s="114"/>
      <c r="R143" s="118"/>
      <c r="S143" s="117"/>
      <c r="T143" s="261" t="s">
        <v>36</v>
      </c>
      <c r="U143" s="88"/>
      <c r="V143" s="111" t="s">
        <v>2</v>
      </c>
      <c r="W143" s="111"/>
      <c r="X143" s="116"/>
      <c r="Y143" s="117"/>
      <c r="Z143" s="261" t="s">
        <v>36</v>
      </c>
      <c r="AA143" s="88"/>
      <c r="AB143" s="111" t="s">
        <v>2</v>
      </c>
      <c r="AC143" s="111"/>
      <c r="AD143" s="116"/>
      <c r="AE143" s="117"/>
      <c r="AF143" s="261" t="s">
        <v>36</v>
      </c>
      <c r="AG143" s="111"/>
      <c r="AH143" s="111" t="s">
        <v>2</v>
      </c>
      <c r="AI143" s="111"/>
      <c r="AJ143" s="116"/>
      <c r="AK143" s="117"/>
      <c r="AL143" s="261" t="s">
        <v>36</v>
      </c>
      <c r="AM143" s="111"/>
      <c r="AN143" s="111" t="s">
        <v>2</v>
      </c>
      <c r="AO143" s="114"/>
      <c r="AP143" s="114"/>
    </row>
    <row r="144" spans="1:42" s="2" customFormat="1" hidden="1">
      <c r="A144" s="277"/>
      <c r="B144" s="277"/>
      <c r="C144" s="277"/>
      <c r="D144" s="277"/>
      <c r="E144" s="277"/>
      <c r="F144" s="277"/>
      <c r="G144" s="277"/>
      <c r="H144" s="278"/>
      <c r="I144" s="260"/>
      <c r="J144" s="110"/>
      <c r="K144" s="111" t="s">
        <v>4</v>
      </c>
      <c r="L144" s="116"/>
      <c r="M144" s="117"/>
      <c r="N144" s="262"/>
      <c r="O144" s="111"/>
      <c r="P144" s="111" t="s">
        <v>4</v>
      </c>
      <c r="Q144" s="114"/>
      <c r="R144" s="118"/>
      <c r="S144" s="117"/>
      <c r="T144" s="262"/>
      <c r="U144" s="88"/>
      <c r="V144" s="111" t="s">
        <v>4</v>
      </c>
      <c r="W144" s="111"/>
      <c r="X144" s="116"/>
      <c r="Y144" s="117"/>
      <c r="Z144" s="262"/>
      <c r="AA144" s="88"/>
      <c r="AB144" s="111" t="s">
        <v>4</v>
      </c>
      <c r="AC144" s="111"/>
      <c r="AD144" s="116"/>
      <c r="AE144" s="117"/>
      <c r="AF144" s="262"/>
      <c r="AG144" s="111"/>
      <c r="AH144" s="111" t="s">
        <v>4</v>
      </c>
      <c r="AI144" s="111"/>
      <c r="AJ144" s="116"/>
      <c r="AK144" s="117"/>
      <c r="AL144" s="262"/>
      <c r="AM144" s="111"/>
      <c r="AN144" s="111" t="s">
        <v>4</v>
      </c>
      <c r="AO144" s="114"/>
      <c r="AP144" s="114"/>
    </row>
    <row r="145" spans="1:42" s="2" customFormat="1" ht="15" hidden="1" customHeight="1">
      <c r="A145" s="277"/>
      <c r="B145" s="277"/>
      <c r="C145" s="277"/>
      <c r="D145" s="277"/>
      <c r="E145" s="277"/>
      <c r="F145" s="277"/>
      <c r="G145" s="277"/>
      <c r="H145" s="278"/>
      <c r="I145" s="259" t="s">
        <v>8</v>
      </c>
      <c r="J145" s="110">
        <f>1980+1540</f>
        <v>3520</v>
      </c>
      <c r="K145" s="111" t="s">
        <v>4</v>
      </c>
      <c r="L145" s="116"/>
      <c r="M145" s="117"/>
      <c r="N145" s="259" t="s">
        <v>8</v>
      </c>
      <c r="O145" s="111"/>
      <c r="P145" s="111" t="s">
        <v>4</v>
      </c>
      <c r="Q145" s="263"/>
      <c r="R145" s="118"/>
      <c r="S145" s="117"/>
      <c r="T145" s="259" t="s">
        <v>8</v>
      </c>
      <c r="U145" s="88"/>
      <c r="V145" s="111" t="s">
        <v>4</v>
      </c>
      <c r="W145" s="259"/>
      <c r="X145" s="116"/>
      <c r="Y145" s="117"/>
      <c r="Z145" s="259" t="s">
        <v>8</v>
      </c>
      <c r="AA145" s="88"/>
      <c r="AB145" s="111" t="s">
        <v>4</v>
      </c>
      <c r="AC145" s="259"/>
      <c r="AD145" s="116"/>
      <c r="AE145" s="117"/>
      <c r="AF145" s="259" t="s">
        <v>8</v>
      </c>
      <c r="AG145" s="111"/>
      <c r="AH145" s="111" t="s">
        <v>4</v>
      </c>
      <c r="AI145" s="259"/>
      <c r="AJ145" s="116"/>
      <c r="AK145" s="117"/>
      <c r="AL145" s="259" t="s">
        <v>8</v>
      </c>
      <c r="AM145" s="111"/>
      <c r="AN145" s="111" t="s">
        <v>4</v>
      </c>
      <c r="AO145" s="259"/>
      <c r="AP145" s="114"/>
    </row>
    <row r="146" spans="1:42" s="2" customFormat="1" ht="15" hidden="1" customHeight="1">
      <c r="A146" s="277"/>
      <c r="B146" s="277"/>
      <c r="C146" s="277"/>
      <c r="D146" s="277"/>
      <c r="E146" s="277"/>
      <c r="F146" s="277"/>
      <c r="G146" s="277"/>
      <c r="H146" s="278"/>
      <c r="I146" s="260"/>
      <c r="J146" s="110">
        <f>J136</f>
        <v>32</v>
      </c>
      <c r="K146" s="111" t="s">
        <v>2</v>
      </c>
      <c r="L146" s="116"/>
      <c r="M146" s="117"/>
      <c r="N146" s="260"/>
      <c r="O146" s="111"/>
      <c r="P146" s="111" t="s">
        <v>2</v>
      </c>
      <c r="Q146" s="264"/>
      <c r="R146" s="118"/>
      <c r="S146" s="117"/>
      <c r="T146" s="260"/>
      <c r="U146" s="88"/>
      <c r="V146" s="111" t="s">
        <v>2</v>
      </c>
      <c r="W146" s="260"/>
      <c r="X146" s="116"/>
      <c r="Y146" s="117"/>
      <c r="Z146" s="260"/>
      <c r="AA146" s="88"/>
      <c r="AB146" s="111" t="s">
        <v>2</v>
      </c>
      <c r="AC146" s="260"/>
      <c r="AD146" s="116"/>
      <c r="AE146" s="117"/>
      <c r="AF146" s="260"/>
      <c r="AG146" s="111"/>
      <c r="AH146" s="111" t="s">
        <v>2</v>
      </c>
      <c r="AI146" s="260"/>
      <c r="AJ146" s="116"/>
      <c r="AK146" s="117"/>
      <c r="AL146" s="260"/>
      <c r="AM146" s="111"/>
      <c r="AN146" s="111" t="s">
        <v>2</v>
      </c>
      <c r="AO146" s="260"/>
      <c r="AP146" s="114"/>
    </row>
    <row r="147" spans="1:42" s="2" customFormat="1" ht="42.75" hidden="1">
      <c r="A147" s="277"/>
      <c r="B147" s="277"/>
      <c r="C147" s="277"/>
      <c r="D147" s="277"/>
      <c r="E147" s="277"/>
      <c r="F147" s="277"/>
      <c r="G147" s="277"/>
      <c r="H147" s="278"/>
      <c r="I147" s="111" t="s">
        <v>9</v>
      </c>
      <c r="J147" s="110">
        <v>0</v>
      </c>
      <c r="K147" s="111" t="s">
        <v>10</v>
      </c>
      <c r="L147" s="116"/>
      <c r="M147" s="117"/>
      <c r="N147" s="119" t="s">
        <v>9</v>
      </c>
      <c r="O147" s="111"/>
      <c r="P147" s="111" t="s">
        <v>10</v>
      </c>
      <c r="Q147" s="114"/>
      <c r="R147" s="118"/>
      <c r="S147" s="117"/>
      <c r="T147" s="119" t="s">
        <v>9</v>
      </c>
      <c r="U147" s="88"/>
      <c r="V147" s="111" t="s">
        <v>10</v>
      </c>
      <c r="W147" s="111"/>
      <c r="X147" s="116"/>
      <c r="Y147" s="117"/>
      <c r="Z147" s="119" t="s">
        <v>9</v>
      </c>
      <c r="AA147" s="88"/>
      <c r="AB147" s="111" t="s">
        <v>10</v>
      </c>
      <c r="AC147" s="111"/>
      <c r="AD147" s="116"/>
      <c r="AE147" s="117"/>
      <c r="AF147" s="119" t="s">
        <v>9</v>
      </c>
      <c r="AG147" s="111"/>
      <c r="AH147" s="111" t="s">
        <v>10</v>
      </c>
      <c r="AI147" s="111"/>
      <c r="AJ147" s="116"/>
      <c r="AK147" s="117"/>
      <c r="AL147" s="119" t="s">
        <v>9</v>
      </c>
      <c r="AM147" s="111"/>
      <c r="AN147" s="111" t="s">
        <v>10</v>
      </c>
      <c r="AO147" s="114"/>
      <c r="AP147" s="114"/>
    </row>
    <row r="148" spans="1:42" s="2" customFormat="1" ht="28.5" hidden="1">
      <c r="A148" s="277"/>
      <c r="B148" s="277"/>
      <c r="C148" s="277"/>
      <c r="D148" s="277"/>
      <c r="E148" s="277"/>
      <c r="F148" s="277"/>
      <c r="G148" s="277"/>
      <c r="H148" s="278"/>
      <c r="I148" s="111" t="s">
        <v>37</v>
      </c>
      <c r="J148" s="110">
        <v>0</v>
      </c>
      <c r="K148" s="111" t="s">
        <v>10</v>
      </c>
      <c r="L148" s="116"/>
      <c r="M148" s="117"/>
      <c r="N148" s="119" t="s">
        <v>37</v>
      </c>
      <c r="O148" s="111"/>
      <c r="P148" s="111" t="s">
        <v>10</v>
      </c>
      <c r="Q148" s="114"/>
      <c r="R148" s="118"/>
      <c r="S148" s="117"/>
      <c r="T148" s="119" t="s">
        <v>37</v>
      </c>
      <c r="U148" s="88"/>
      <c r="V148" s="111" t="s">
        <v>10</v>
      </c>
      <c r="W148" s="111"/>
      <c r="X148" s="116"/>
      <c r="Y148" s="117"/>
      <c r="Z148" s="119" t="s">
        <v>37</v>
      </c>
      <c r="AA148" s="88"/>
      <c r="AB148" s="111" t="s">
        <v>10</v>
      </c>
      <c r="AC148" s="111"/>
      <c r="AD148" s="116"/>
      <c r="AE148" s="117"/>
      <c r="AF148" s="119" t="s">
        <v>37</v>
      </c>
      <c r="AG148" s="111"/>
      <c r="AH148" s="111" t="s">
        <v>10</v>
      </c>
      <c r="AI148" s="111"/>
      <c r="AJ148" s="116"/>
      <c r="AK148" s="117"/>
      <c r="AL148" s="119" t="s">
        <v>37</v>
      </c>
      <c r="AM148" s="111"/>
      <c r="AN148" s="111" t="s">
        <v>10</v>
      </c>
      <c r="AO148" s="114"/>
      <c r="AP148" s="114"/>
    </row>
    <row r="149" spans="1:42" s="2" customFormat="1" ht="42.75" hidden="1">
      <c r="A149" s="277"/>
      <c r="B149" s="277"/>
      <c r="C149" s="277"/>
      <c r="D149" s="277"/>
      <c r="E149" s="277"/>
      <c r="F149" s="277"/>
      <c r="G149" s="277"/>
      <c r="H149" s="278"/>
      <c r="I149" s="111" t="s">
        <v>11</v>
      </c>
      <c r="J149" s="110">
        <v>0</v>
      </c>
      <c r="K149" s="111" t="s">
        <v>12</v>
      </c>
      <c r="L149" s="116"/>
      <c r="M149" s="117"/>
      <c r="N149" s="119" t="s">
        <v>11</v>
      </c>
      <c r="O149" s="111"/>
      <c r="P149" s="111" t="s">
        <v>12</v>
      </c>
      <c r="Q149" s="114"/>
      <c r="R149" s="118"/>
      <c r="S149" s="117"/>
      <c r="T149" s="119" t="s">
        <v>11</v>
      </c>
      <c r="U149" s="88"/>
      <c r="V149" s="111" t="s">
        <v>12</v>
      </c>
      <c r="W149" s="111"/>
      <c r="X149" s="116"/>
      <c r="Y149" s="117"/>
      <c r="Z149" s="119" t="s">
        <v>11</v>
      </c>
      <c r="AA149" s="88"/>
      <c r="AB149" s="111" t="s">
        <v>12</v>
      </c>
      <c r="AC149" s="111"/>
      <c r="AD149" s="116"/>
      <c r="AE149" s="117"/>
      <c r="AF149" s="119" t="s">
        <v>11</v>
      </c>
      <c r="AG149" s="111"/>
      <c r="AH149" s="111" t="s">
        <v>12</v>
      </c>
      <c r="AI149" s="111"/>
      <c r="AJ149" s="116"/>
      <c r="AK149" s="117"/>
      <c r="AL149" s="119" t="s">
        <v>11</v>
      </c>
      <c r="AM149" s="111"/>
      <c r="AN149" s="111" t="s">
        <v>12</v>
      </c>
      <c r="AO149" s="114"/>
      <c r="AP149" s="114"/>
    </row>
    <row r="150" spans="1:42" s="2" customFormat="1" hidden="1">
      <c r="A150" s="277"/>
      <c r="B150" s="277"/>
      <c r="C150" s="277"/>
      <c r="D150" s="277"/>
      <c r="E150" s="277"/>
      <c r="F150" s="277"/>
      <c r="G150" s="277"/>
      <c r="H150" s="278"/>
      <c r="I150" s="111" t="s">
        <v>13</v>
      </c>
      <c r="J150" s="110">
        <v>0</v>
      </c>
      <c r="K150" s="111" t="s">
        <v>4</v>
      </c>
      <c r="L150" s="116"/>
      <c r="M150" s="117"/>
      <c r="N150" s="119" t="s">
        <v>13</v>
      </c>
      <c r="O150" s="111"/>
      <c r="P150" s="111" t="s">
        <v>4</v>
      </c>
      <c r="Q150" s="114"/>
      <c r="R150" s="118"/>
      <c r="S150" s="117"/>
      <c r="T150" s="119" t="s">
        <v>13</v>
      </c>
      <c r="U150" s="88"/>
      <c r="V150" s="111" t="s">
        <v>4</v>
      </c>
      <c r="W150" s="111"/>
      <c r="X150" s="116"/>
      <c r="Y150" s="117"/>
      <c r="Z150" s="119" t="s">
        <v>13</v>
      </c>
      <c r="AA150" s="88"/>
      <c r="AB150" s="111" t="s">
        <v>4</v>
      </c>
      <c r="AC150" s="111"/>
      <c r="AD150" s="116"/>
      <c r="AE150" s="117"/>
      <c r="AF150" s="119" t="s">
        <v>13</v>
      </c>
      <c r="AG150" s="111"/>
      <c r="AH150" s="111" t="s">
        <v>4</v>
      </c>
      <c r="AI150" s="111"/>
      <c r="AJ150" s="116"/>
      <c r="AK150" s="117"/>
      <c r="AL150" s="119" t="s">
        <v>13</v>
      </c>
      <c r="AM150" s="111"/>
      <c r="AN150" s="111" t="s">
        <v>4</v>
      </c>
      <c r="AO150" s="114"/>
      <c r="AP150" s="114"/>
    </row>
    <row r="151" spans="1:42" s="2" customFormat="1" ht="28.5" hidden="1">
      <c r="A151" s="277"/>
      <c r="B151" s="277"/>
      <c r="C151" s="277"/>
      <c r="D151" s="277"/>
      <c r="E151" s="277"/>
      <c r="F151" s="277"/>
      <c r="G151" s="277"/>
      <c r="H151" s="278"/>
      <c r="I151" s="111" t="s">
        <v>14</v>
      </c>
      <c r="J151" s="110">
        <v>0</v>
      </c>
      <c r="K151" s="111"/>
      <c r="L151" s="116"/>
      <c r="M151" s="117"/>
      <c r="N151" s="119" t="s">
        <v>14</v>
      </c>
      <c r="O151" s="111"/>
      <c r="P151" s="111"/>
      <c r="Q151" s="114"/>
      <c r="R151" s="118"/>
      <c r="S151" s="117"/>
      <c r="T151" s="119" t="s">
        <v>14</v>
      </c>
      <c r="U151" s="88"/>
      <c r="V151" s="111"/>
      <c r="W151" s="111"/>
      <c r="X151" s="116"/>
      <c r="Y151" s="117"/>
      <c r="Z151" s="119" t="s">
        <v>14</v>
      </c>
      <c r="AA151" s="88"/>
      <c r="AB151" s="111"/>
      <c r="AC151" s="111"/>
      <c r="AD151" s="116"/>
      <c r="AE151" s="117"/>
      <c r="AF151" s="119" t="s">
        <v>14</v>
      </c>
      <c r="AG151" s="111"/>
      <c r="AH151" s="111"/>
      <c r="AI151" s="111"/>
      <c r="AJ151" s="116"/>
      <c r="AK151" s="117"/>
      <c r="AL151" s="119" t="s">
        <v>14</v>
      </c>
      <c r="AM151" s="111"/>
      <c r="AN151" s="111"/>
      <c r="AO151" s="114"/>
      <c r="AP151" s="114"/>
    </row>
    <row r="152" spans="1:42" s="2" customFormat="1" ht="43.5" hidden="1" thickBot="1">
      <c r="A152" s="277"/>
      <c r="B152" s="277"/>
      <c r="C152" s="277"/>
      <c r="D152" s="277"/>
      <c r="E152" s="277"/>
      <c r="F152" s="277"/>
      <c r="G152" s="277"/>
      <c r="H152" s="278"/>
      <c r="I152" s="111" t="s">
        <v>39</v>
      </c>
      <c r="J152" s="110">
        <v>0</v>
      </c>
      <c r="K152" s="111" t="s">
        <v>12</v>
      </c>
      <c r="L152" s="120"/>
      <c r="M152" s="121"/>
      <c r="N152" s="119" t="s">
        <v>39</v>
      </c>
      <c r="O152" s="111"/>
      <c r="P152" s="111" t="s">
        <v>12</v>
      </c>
      <c r="Q152" s="122"/>
      <c r="R152" s="123"/>
      <c r="S152" s="124"/>
      <c r="T152" s="119" t="s">
        <v>39</v>
      </c>
      <c r="U152" s="88"/>
      <c r="V152" s="111" t="s">
        <v>12</v>
      </c>
      <c r="W152" s="125"/>
      <c r="X152" s="126"/>
      <c r="Y152" s="124"/>
      <c r="Z152" s="119" t="s">
        <v>39</v>
      </c>
      <c r="AA152" s="88"/>
      <c r="AB152" s="111" t="s">
        <v>12</v>
      </c>
      <c r="AC152" s="125"/>
      <c r="AD152" s="126"/>
      <c r="AE152" s="124"/>
      <c r="AF152" s="119" t="s">
        <v>39</v>
      </c>
      <c r="AG152" s="111"/>
      <c r="AH152" s="111" t="s">
        <v>12</v>
      </c>
      <c r="AI152" s="125"/>
      <c r="AJ152" s="126"/>
      <c r="AK152" s="124"/>
      <c r="AL152" s="119" t="s">
        <v>39</v>
      </c>
      <c r="AM152" s="111"/>
      <c r="AN152" s="111" t="s">
        <v>12</v>
      </c>
      <c r="AO152" s="127"/>
      <c r="AP152" s="114"/>
    </row>
    <row r="153" spans="1:42" s="2" customFormat="1" hidden="1">
      <c r="A153" s="277"/>
      <c r="B153" s="277"/>
      <c r="C153" s="277"/>
      <c r="D153" s="277"/>
      <c r="E153" s="277"/>
      <c r="F153" s="277"/>
      <c r="G153" s="277"/>
      <c r="H153" s="278"/>
      <c r="I153" s="111" t="s">
        <v>38</v>
      </c>
      <c r="J153" s="111">
        <v>0</v>
      </c>
      <c r="K153" s="111"/>
      <c r="L153" s="128"/>
      <c r="M153" s="128"/>
      <c r="N153" s="119" t="s">
        <v>38</v>
      </c>
      <c r="O153" s="111"/>
      <c r="P153" s="111"/>
      <c r="Q153" s="128"/>
      <c r="R153" s="128"/>
      <c r="S153" s="128"/>
      <c r="T153" s="119" t="s">
        <v>38</v>
      </c>
      <c r="U153" s="88"/>
      <c r="V153" s="111"/>
      <c r="W153" s="128"/>
      <c r="X153" s="128"/>
      <c r="Y153" s="128"/>
      <c r="Z153" s="119" t="s">
        <v>38</v>
      </c>
      <c r="AA153" s="88"/>
      <c r="AB153" s="111"/>
      <c r="AC153" s="128"/>
      <c r="AD153" s="128"/>
      <c r="AE153" s="128"/>
      <c r="AF153" s="119" t="s">
        <v>38</v>
      </c>
      <c r="AG153" s="111"/>
      <c r="AH153" s="111"/>
      <c r="AI153" s="128"/>
      <c r="AJ153" s="128"/>
      <c r="AK153" s="128"/>
      <c r="AL153" s="119" t="s">
        <v>38</v>
      </c>
      <c r="AM153" s="111"/>
      <c r="AN153" s="111"/>
      <c r="AO153" s="128"/>
      <c r="AP153" s="114"/>
    </row>
    <row r="154" spans="1:42" hidden="1"/>
    <row r="155" spans="1:42" hidden="1"/>
    <row r="156" spans="1:42" hidden="1"/>
    <row r="157" spans="1:42" hidden="1"/>
    <row r="158" spans="1:42" hidden="1"/>
  </sheetData>
  <sheetProtection selectLockedCells="1" selectUnlockedCells="1"/>
  <autoFilter ref="C4:C153"/>
  <mergeCells count="571">
    <mergeCell ref="A1:K1"/>
    <mergeCell ref="Z6:Z7"/>
    <mergeCell ref="AA6:AB6"/>
    <mergeCell ref="AD6:AE6"/>
    <mergeCell ref="A33:A37"/>
    <mergeCell ref="B33:B37"/>
    <mergeCell ref="C33:C37"/>
    <mergeCell ref="D33:D37"/>
    <mergeCell ref="E33:E37"/>
    <mergeCell ref="S28:S32"/>
    <mergeCell ref="T28:T29"/>
    <mergeCell ref="W28:W29"/>
    <mergeCell ref="T30:T31"/>
    <mergeCell ref="W30:W31"/>
    <mergeCell ref="I10:I11"/>
    <mergeCell ref="G15:G18"/>
    <mergeCell ref="H15:H18"/>
    <mergeCell ref="I15:I16"/>
    <mergeCell ref="I12:I13"/>
    <mergeCell ref="A10:A18"/>
    <mergeCell ref="AD5:AI5"/>
    <mergeCell ref="B10:B18"/>
    <mergeCell ref="C10:C18"/>
    <mergeCell ref="D10:D18"/>
    <mergeCell ref="A74:A78"/>
    <mergeCell ref="B74:B78"/>
    <mergeCell ref="C74:C78"/>
    <mergeCell ref="D74:D78"/>
    <mergeCell ref="A69:A73"/>
    <mergeCell ref="G19:G23"/>
    <mergeCell ref="H19:H23"/>
    <mergeCell ref="I19:I20"/>
    <mergeCell ref="R28:R32"/>
    <mergeCell ref="I33:I34"/>
    <mergeCell ref="L33:L37"/>
    <mergeCell ref="F33:F37"/>
    <mergeCell ref="G33:G37"/>
    <mergeCell ref="I35:I36"/>
    <mergeCell ref="N35:N36"/>
    <mergeCell ref="M33:M37"/>
    <mergeCell ref="N33:N34"/>
    <mergeCell ref="L28:L32"/>
    <mergeCell ref="H33:H37"/>
    <mergeCell ref="M59:M63"/>
    <mergeCell ref="L59:L63"/>
    <mergeCell ref="M38:M42"/>
    <mergeCell ref="N38:N39"/>
    <mergeCell ref="I61:I62"/>
    <mergeCell ref="AI10:AI11"/>
    <mergeCell ref="AI12:AI13"/>
    <mergeCell ref="AI15:AI16"/>
    <mergeCell ref="A4:AO4"/>
    <mergeCell ref="A5:A7"/>
    <mergeCell ref="B5:B7"/>
    <mergeCell ref="C5:C7"/>
    <mergeCell ref="D5:D7"/>
    <mergeCell ref="E5:F6"/>
    <mergeCell ref="G5:K5"/>
    <mergeCell ref="L5:Q5"/>
    <mergeCell ref="R5:W5"/>
    <mergeCell ref="X5:AC5"/>
    <mergeCell ref="AF6:AF7"/>
    <mergeCell ref="AG6:AH6"/>
    <mergeCell ref="AJ6:AK6"/>
    <mergeCell ref="AL6:AL7"/>
    <mergeCell ref="AM6:AN6"/>
    <mergeCell ref="T6:T7"/>
    <mergeCell ref="U6:V6"/>
    <mergeCell ref="X6:Y6"/>
    <mergeCell ref="AF15:AF16"/>
    <mergeCell ref="N12:N13"/>
    <mergeCell ref="AF10:AF11"/>
    <mergeCell ref="AJ5:AO5"/>
    <mergeCell ref="AP5:AP7"/>
    <mergeCell ref="G6:H6"/>
    <mergeCell ref="I6:I7"/>
    <mergeCell ref="J6:K6"/>
    <mergeCell ref="L6:M6"/>
    <mergeCell ref="N6:N7"/>
    <mergeCell ref="O6:P6"/>
    <mergeCell ref="R6:S6"/>
    <mergeCell ref="E10:E18"/>
    <mergeCell ref="I17:I18"/>
    <mergeCell ref="F10:F18"/>
    <mergeCell ref="G10:G14"/>
    <mergeCell ref="H10:H14"/>
    <mergeCell ref="AF12:AF13"/>
    <mergeCell ref="W10:W11"/>
    <mergeCell ref="W12:W13"/>
    <mergeCell ref="X10:X14"/>
    <mergeCell ref="Y10:Y14"/>
    <mergeCell ref="Z10:Z11"/>
    <mergeCell ref="AD10:AD14"/>
    <mergeCell ref="M10:M14"/>
    <mergeCell ref="N10:N11"/>
    <mergeCell ref="R10:R14"/>
    <mergeCell ref="S10:S14"/>
    <mergeCell ref="T10:T11"/>
    <mergeCell ref="L10:L14"/>
    <mergeCell ref="AF17:AF18"/>
    <mergeCell ref="W17:W18"/>
    <mergeCell ref="T17:T18"/>
    <mergeCell ref="AE15:AE18"/>
    <mergeCell ref="AD15:AD18"/>
    <mergeCell ref="W15:W16"/>
    <mergeCell ref="S19:S23"/>
    <mergeCell ref="R19:R23"/>
    <mergeCell ref="A19:A32"/>
    <mergeCell ref="B19:B32"/>
    <mergeCell ref="C19:C32"/>
    <mergeCell ref="D19:D32"/>
    <mergeCell ref="E19:E32"/>
    <mergeCell ref="F19:F32"/>
    <mergeCell ref="I21:I22"/>
    <mergeCell ref="G28:G32"/>
    <mergeCell ref="H28:H32"/>
    <mergeCell ref="I28:I29"/>
    <mergeCell ref="I30:I31"/>
    <mergeCell ref="H24:H27"/>
    <mergeCell ref="I24:I25"/>
    <mergeCell ref="I26:I27"/>
    <mergeCell ref="Q30:Q31"/>
    <mergeCell ref="N30:N31"/>
    <mergeCell ref="L24:L27"/>
    <mergeCell ref="M24:M27"/>
    <mergeCell ref="Q28:Q29"/>
    <mergeCell ref="N28:N29"/>
    <mergeCell ref="M28:M32"/>
    <mergeCell ref="G24:G27"/>
    <mergeCell ref="N26:N27"/>
    <mergeCell ref="T26:T27"/>
    <mergeCell ref="AF26:AF27"/>
    <mergeCell ref="AL26:AL27"/>
    <mergeCell ref="W24:W25"/>
    <mergeCell ref="W26:W27"/>
    <mergeCell ref="T24:T25"/>
    <mergeCell ref="AD24:AD27"/>
    <mergeCell ref="AE24:AE27"/>
    <mergeCell ref="AF24:AF25"/>
    <mergeCell ref="AI26:AI27"/>
    <mergeCell ref="N24:N25"/>
    <mergeCell ref="R24:R27"/>
    <mergeCell ref="S24:S27"/>
    <mergeCell ref="Z24:Z25"/>
    <mergeCell ref="Z26:Z27"/>
    <mergeCell ref="AJ24:AJ27"/>
    <mergeCell ref="Q35:Q36"/>
    <mergeCell ref="X33:X37"/>
    <mergeCell ref="Y33:Y37"/>
    <mergeCell ref="AD33:AD37"/>
    <mergeCell ref="W33:W34"/>
    <mergeCell ref="W35:W36"/>
    <mergeCell ref="AC33:AC34"/>
    <mergeCell ref="AC35:AC36"/>
    <mergeCell ref="R33:R37"/>
    <mergeCell ref="S33:S37"/>
    <mergeCell ref="T33:T34"/>
    <mergeCell ref="G43:G47"/>
    <mergeCell ref="H43:H47"/>
    <mergeCell ref="I43:I44"/>
    <mergeCell ref="R43:R47"/>
    <mergeCell ref="S43:S47"/>
    <mergeCell ref="I45:I46"/>
    <mergeCell ref="A38:A57"/>
    <mergeCell ref="B38:B57"/>
    <mergeCell ref="C38:C57"/>
    <mergeCell ref="D38:D57"/>
    <mergeCell ref="E38:E57"/>
    <mergeCell ref="F38:F57"/>
    <mergeCell ref="L38:L42"/>
    <mergeCell ref="N40:N41"/>
    <mergeCell ref="G53:G57"/>
    <mergeCell ref="H53:H57"/>
    <mergeCell ref="I53:I54"/>
    <mergeCell ref="I55:I56"/>
    <mergeCell ref="N48:N49"/>
    <mergeCell ref="R48:R52"/>
    <mergeCell ref="Q38:Q39"/>
    <mergeCell ref="Q40:Q41"/>
    <mergeCell ref="S48:S52"/>
    <mergeCell ref="T48:T49"/>
    <mergeCell ref="N50:N51"/>
    <mergeCell ref="T50:T51"/>
    <mergeCell ref="Q48:Q49"/>
    <mergeCell ref="Q50:Q51"/>
    <mergeCell ref="W48:W49"/>
    <mergeCell ref="W50:W51"/>
    <mergeCell ref="AC40:AC41"/>
    <mergeCell ref="R38:R42"/>
    <mergeCell ref="S38:S42"/>
    <mergeCell ref="T38:T39"/>
    <mergeCell ref="T43:T44"/>
    <mergeCell ref="T45:T46"/>
    <mergeCell ref="Z45:Z46"/>
    <mergeCell ref="T40:T41"/>
    <mergeCell ref="Z40:Z41"/>
    <mergeCell ref="W38:W39"/>
    <mergeCell ref="X38:X42"/>
    <mergeCell ref="Y38:Y42"/>
    <mergeCell ref="Z38:Z39"/>
    <mergeCell ref="W40:W41"/>
    <mergeCell ref="AC38:AC39"/>
    <mergeCell ref="T61:T62"/>
    <mergeCell ref="Q61:Q62"/>
    <mergeCell ref="N61:N62"/>
    <mergeCell ref="Z59:Z60"/>
    <mergeCell ref="Y59:Y63"/>
    <mergeCell ref="X59:X63"/>
    <mergeCell ref="T59:T60"/>
    <mergeCell ref="S59:S63"/>
    <mergeCell ref="R59:R63"/>
    <mergeCell ref="Q59:Q60"/>
    <mergeCell ref="N59:N60"/>
    <mergeCell ref="F59:F63"/>
    <mergeCell ref="G59:G63"/>
    <mergeCell ref="H59:H63"/>
    <mergeCell ref="I59:I60"/>
    <mergeCell ref="A59:A63"/>
    <mergeCell ref="B59:B63"/>
    <mergeCell ref="C59:C63"/>
    <mergeCell ref="D59:D63"/>
    <mergeCell ref="E59:E63"/>
    <mergeCell ref="G64:G68"/>
    <mergeCell ref="H64:H68"/>
    <mergeCell ref="I64:I65"/>
    <mergeCell ref="A64:A68"/>
    <mergeCell ref="B64:B68"/>
    <mergeCell ref="C64:C68"/>
    <mergeCell ref="D64:D68"/>
    <mergeCell ref="E64:E68"/>
    <mergeCell ref="F64:F68"/>
    <mergeCell ref="L69:L73"/>
    <mergeCell ref="M69:M73"/>
    <mergeCell ref="I71:I72"/>
    <mergeCell ref="N69:N70"/>
    <mergeCell ref="AR64:AT68"/>
    <mergeCell ref="I66:I67"/>
    <mergeCell ref="N66:N67"/>
    <mergeCell ref="T66:T67"/>
    <mergeCell ref="Z66:Z67"/>
    <mergeCell ref="AF66:AF67"/>
    <mergeCell ref="X64:X68"/>
    <mergeCell ref="Y64:Y68"/>
    <mergeCell ref="Z64:Z65"/>
    <mergeCell ref="AD64:AD68"/>
    <mergeCell ref="AE64:AE68"/>
    <mergeCell ref="N64:N65"/>
    <mergeCell ref="R64:R68"/>
    <mergeCell ref="S64:S68"/>
    <mergeCell ref="T64:T65"/>
    <mergeCell ref="Q64:Q65"/>
    <mergeCell ref="Q66:Q67"/>
    <mergeCell ref="M64:M68"/>
    <mergeCell ref="L64:L68"/>
    <mergeCell ref="W66:W67"/>
    <mergeCell ref="B69:B73"/>
    <mergeCell ref="C69:C73"/>
    <mergeCell ref="D69:D73"/>
    <mergeCell ref="E69:E73"/>
    <mergeCell ref="F69:F73"/>
    <mergeCell ref="I76:I77"/>
    <mergeCell ref="F74:F78"/>
    <mergeCell ref="G74:G78"/>
    <mergeCell ref="H74:H78"/>
    <mergeCell ref="I74:I75"/>
    <mergeCell ref="E74:E78"/>
    <mergeCell ref="G69:G73"/>
    <mergeCell ref="H69:H73"/>
    <mergeCell ref="I69:I70"/>
    <mergeCell ref="A84:A88"/>
    <mergeCell ref="B84:B88"/>
    <mergeCell ref="C84:C88"/>
    <mergeCell ref="D84:D88"/>
    <mergeCell ref="E84:E88"/>
    <mergeCell ref="F84:F88"/>
    <mergeCell ref="AD79:AD83"/>
    <mergeCell ref="AE79:AE83"/>
    <mergeCell ref="Z81:Z82"/>
    <mergeCell ref="AC79:AC80"/>
    <mergeCell ref="AC81:AC82"/>
    <mergeCell ref="N79:N80"/>
    <mergeCell ref="R79:R83"/>
    <mergeCell ref="S79:S83"/>
    <mergeCell ref="T79:T80"/>
    <mergeCell ref="N81:N82"/>
    <mergeCell ref="T81:T82"/>
    <mergeCell ref="W79:W80"/>
    <mergeCell ref="W81:W82"/>
    <mergeCell ref="A79:A83"/>
    <mergeCell ref="B79:B83"/>
    <mergeCell ref="C79:C83"/>
    <mergeCell ref="D79:D83"/>
    <mergeCell ref="E79:E83"/>
    <mergeCell ref="A94:A98"/>
    <mergeCell ref="B94:B98"/>
    <mergeCell ref="C94:C98"/>
    <mergeCell ref="D94:D98"/>
    <mergeCell ref="E94:E98"/>
    <mergeCell ref="F94:F98"/>
    <mergeCell ref="A89:A93"/>
    <mergeCell ref="B89:B93"/>
    <mergeCell ref="C89:C93"/>
    <mergeCell ref="D89:D93"/>
    <mergeCell ref="E89:E93"/>
    <mergeCell ref="A110:D110"/>
    <mergeCell ref="A111:D111"/>
    <mergeCell ref="A112:H128"/>
    <mergeCell ref="I112:I113"/>
    <mergeCell ref="N112:N113"/>
    <mergeCell ref="T112:T113"/>
    <mergeCell ref="Z112:Z113"/>
    <mergeCell ref="I116:I117"/>
    <mergeCell ref="N116:N117"/>
    <mergeCell ref="T116:T117"/>
    <mergeCell ref="Z116:Z117"/>
    <mergeCell ref="Z120:Z121"/>
    <mergeCell ref="Z118:Z119"/>
    <mergeCell ref="I145:I146"/>
    <mergeCell ref="I141:I142"/>
    <mergeCell ref="I139:I140"/>
    <mergeCell ref="AF118:AF119"/>
    <mergeCell ref="AL118:AL119"/>
    <mergeCell ref="I134:I135"/>
    <mergeCell ref="AF112:AF113"/>
    <mergeCell ref="AL112:AL113"/>
    <mergeCell ref="I114:I115"/>
    <mergeCell ref="N114:N115"/>
    <mergeCell ref="T114:T115"/>
    <mergeCell ref="Z114:Z115"/>
    <mergeCell ref="AF114:AF115"/>
    <mergeCell ref="AL114:AL115"/>
    <mergeCell ref="AC120:AC121"/>
    <mergeCell ref="AF120:AF121"/>
    <mergeCell ref="AI120:AI121"/>
    <mergeCell ref="AL120:AL121"/>
    <mergeCell ref="I131:I132"/>
    <mergeCell ref="A133:A135"/>
    <mergeCell ref="B133:B135"/>
    <mergeCell ref="C133:C135"/>
    <mergeCell ref="D133:D135"/>
    <mergeCell ref="E133:E135"/>
    <mergeCell ref="F133:F135"/>
    <mergeCell ref="G133:G135"/>
    <mergeCell ref="H133:H135"/>
    <mergeCell ref="A130:A132"/>
    <mergeCell ref="B130:B132"/>
    <mergeCell ref="C130:C132"/>
    <mergeCell ref="D130:D132"/>
    <mergeCell ref="E130:E132"/>
    <mergeCell ref="F130:F132"/>
    <mergeCell ref="G130:G132"/>
    <mergeCell ref="H130:H132"/>
    <mergeCell ref="Q10:Q11"/>
    <mergeCell ref="Q12:Q13"/>
    <mergeCell ref="Q24:Q25"/>
    <mergeCell ref="Q26:Q27"/>
    <mergeCell ref="Q33:Q34"/>
    <mergeCell ref="Q81:Q82"/>
    <mergeCell ref="A129:AP129"/>
    <mergeCell ref="AL139:AL140"/>
    <mergeCell ref="AO120:AO121"/>
    <mergeCell ref="I120:I121"/>
    <mergeCell ref="N120:N121"/>
    <mergeCell ref="Q120:Q121"/>
    <mergeCell ref="T120:T121"/>
    <mergeCell ref="W120:W121"/>
    <mergeCell ref="AF116:AF117"/>
    <mergeCell ref="AL116:AL117"/>
    <mergeCell ref="I118:I119"/>
    <mergeCell ref="N118:N119"/>
    <mergeCell ref="T118:T119"/>
    <mergeCell ref="W64:W65"/>
    <mergeCell ref="A136:D136"/>
    <mergeCell ref="A137:H153"/>
    <mergeCell ref="I137:I138"/>
    <mergeCell ref="I143:I144"/>
    <mergeCell ref="T141:T142"/>
    <mergeCell ref="Z141:Z142"/>
    <mergeCell ref="AF141:AF142"/>
    <mergeCell ref="AL141:AL142"/>
    <mergeCell ref="N137:N138"/>
    <mergeCell ref="T137:T138"/>
    <mergeCell ref="Z137:Z138"/>
    <mergeCell ref="AF137:AF138"/>
    <mergeCell ref="AL137:AL138"/>
    <mergeCell ref="N141:N142"/>
    <mergeCell ref="N139:N140"/>
    <mergeCell ref="T139:T140"/>
    <mergeCell ref="Z139:Z140"/>
    <mergeCell ref="AF139:AF140"/>
    <mergeCell ref="AO145:AO146"/>
    <mergeCell ref="W145:W146"/>
    <mergeCell ref="Z145:Z146"/>
    <mergeCell ref="AC145:AC146"/>
    <mergeCell ref="AF145:AF146"/>
    <mergeCell ref="AI145:AI146"/>
    <mergeCell ref="AL145:AL146"/>
    <mergeCell ref="N143:N144"/>
    <mergeCell ref="T143:T144"/>
    <mergeCell ref="Z143:Z144"/>
    <mergeCell ref="AF143:AF144"/>
    <mergeCell ref="AL143:AL144"/>
    <mergeCell ref="N145:N146"/>
    <mergeCell ref="Q145:Q146"/>
    <mergeCell ref="T145:T146"/>
    <mergeCell ref="Z79:Z80"/>
    <mergeCell ref="AI17:AI18"/>
    <mergeCell ref="AC43:AC44"/>
    <mergeCell ref="AC45:AC46"/>
    <mergeCell ref="AC59:AC60"/>
    <mergeCell ref="AC61:AC62"/>
    <mergeCell ref="AC64:AC65"/>
    <mergeCell ref="AC66:AC67"/>
    <mergeCell ref="AC24:AC25"/>
    <mergeCell ref="AC26:AC27"/>
    <mergeCell ref="AF64:AF65"/>
    <mergeCell ref="Z61:Z62"/>
    <mergeCell ref="Z43:Z44"/>
    <mergeCell ref="AF38:AF39"/>
    <mergeCell ref="AF40:AF41"/>
    <mergeCell ref="AD38:AD42"/>
    <mergeCell ref="AE38:AE42"/>
    <mergeCell ref="Z35:Z36"/>
    <mergeCell ref="AF35:AF36"/>
    <mergeCell ref="Z19:Z20"/>
    <mergeCell ref="AC21:AC22"/>
    <mergeCell ref="Z21:Z22"/>
    <mergeCell ref="AF21:AF22"/>
    <mergeCell ref="AI35:AI36"/>
    <mergeCell ref="AO19:AO20"/>
    <mergeCell ref="AO21:AO22"/>
    <mergeCell ref="AO24:AO25"/>
    <mergeCell ref="AO26:AO27"/>
    <mergeCell ref="AI19:AI20"/>
    <mergeCell ref="AI21:AI22"/>
    <mergeCell ref="AI24:AI25"/>
    <mergeCell ref="AL19:AL20"/>
    <mergeCell ref="AK79:AK83"/>
    <mergeCell ref="AL79:AL80"/>
    <mergeCell ref="AI64:AI65"/>
    <mergeCell ref="AI66:AI67"/>
    <mergeCell ref="AI74:AI75"/>
    <mergeCell ref="AI76:AI77"/>
    <mergeCell ref="AI79:AI80"/>
    <mergeCell ref="AI81:AI82"/>
    <mergeCell ref="AK24:AK27"/>
    <mergeCell ref="AL21:AL22"/>
    <mergeCell ref="AL24:AL25"/>
    <mergeCell ref="AJ19:AJ23"/>
    <mergeCell ref="AK19:AK23"/>
    <mergeCell ref="AI33:AI34"/>
    <mergeCell ref="G94:G98"/>
    <mergeCell ref="H94:H98"/>
    <mergeCell ref="I94:I95"/>
    <mergeCell ref="I96:I97"/>
    <mergeCell ref="L99:L102"/>
    <mergeCell ref="F89:F93"/>
    <mergeCell ref="AJ79:AJ83"/>
    <mergeCell ref="AO79:AO80"/>
    <mergeCell ref="AO81:AO82"/>
    <mergeCell ref="AL81:AL82"/>
    <mergeCell ref="Q99:Q100"/>
    <mergeCell ref="Q101:Q102"/>
    <mergeCell ref="Q79:Q80"/>
    <mergeCell ref="G89:G93"/>
    <mergeCell ref="H89:H93"/>
    <mergeCell ref="I89:I90"/>
    <mergeCell ref="I91:I92"/>
    <mergeCell ref="I84:I85"/>
    <mergeCell ref="I86:I87"/>
    <mergeCell ref="F79:F83"/>
    <mergeCell ref="G79:G83"/>
    <mergeCell ref="H79:H83"/>
    <mergeCell ref="I79:I80"/>
    <mergeCell ref="I81:I82"/>
    <mergeCell ref="B103:B108"/>
    <mergeCell ref="A103:A108"/>
    <mergeCell ref="M99:M102"/>
    <mergeCell ref="N99:N100"/>
    <mergeCell ref="I101:I102"/>
    <mergeCell ref="N101:N102"/>
    <mergeCell ref="F99:F102"/>
    <mergeCell ref="G99:G102"/>
    <mergeCell ref="H99:H102"/>
    <mergeCell ref="I99:I100"/>
    <mergeCell ref="A99:A102"/>
    <mergeCell ref="B99:B102"/>
    <mergeCell ref="C99:C102"/>
    <mergeCell ref="D99:D102"/>
    <mergeCell ref="E99:E102"/>
    <mergeCell ref="I103:I104"/>
    <mergeCell ref="I105:I106"/>
    <mergeCell ref="I107:I108"/>
    <mergeCell ref="H103:H108"/>
    <mergeCell ref="G103:G108"/>
    <mergeCell ref="F103:F108"/>
    <mergeCell ref="E103:E108"/>
    <mergeCell ref="D103:D108"/>
    <mergeCell ref="C103:C108"/>
    <mergeCell ref="J107:J108"/>
    <mergeCell ref="K107:K108"/>
    <mergeCell ref="AP103:AP106"/>
    <mergeCell ref="AF74:AF75"/>
    <mergeCell ref="AE74:AE78"/>
    <mergeCell ref="AD74:AD78"/>
    <mergeCell ref="AC74:AC75"/>
    <mergeCell ref="Z74:Z75"/>
    <mergeCell ref="Y74:Y78"/>
    <mergeCell ref="X74:X78"/>
    <mergeCell ref="T74:T75"/>
    <mergeCell ref="S74:S78"/>
    <mergeCell ref="AF81:AF82"/>
    <mergeCell ref="AF79:AF80"/>
    <mergeCell ref="Y79:Y83"/>
    <mergeCell ref="X79:X83"/>
    <mergeCell ref="M79:M83"/>
    <mergeCell ref="L79:L83"/>
    <mergeCell ref="AF76:AF77"/>
    <mergeCell ref="AC76:AC77"/>
    <mergeCell ref="Z76:Z77"/>
    <mergeCell ref="T76:T77"/>
    <mergeCell ref="N76:N77"/>
    <mergeCell ref="R74:R78"/>
    <mergeCell ref="N74:N75"/>
    <mergeCell ref="M74:M78"/>
    <mergeCell ref="L74:L78"/>
    <mergeCell ref="Q74:Q75"/>
    <mergeCell ref="Q76:Q77"/>
    <mergeCell ref="AI38:AI39"/>
    <mergeCell ref="W43:W44"/>
    <mergeCell ref="W45:W46"/>
    <mergeCell ref="Z33:Z34"/>
    <mergeCell ref="W69:W70"/>
    <mergeCell ref="W71:W72"/>
    <mergeCell ref="W74:W75"/>
    <mergeCell ref="W76:W77"/>
    <mergeCell ref="W59:W60"/>
    <mergeCell ref="W61:W62"/>
    <mergeCell ref="X43:X47"/>
    <mergeCell ref="Y43:Y47"/>
    <mergeCell ref="R69:R73"/>
    <mergeCell ref="S69:S73"/>
    <mergeCell ref="T69:T70"/>
    <mergeCell ref="N71:N72"/>
    <mergeCell ref="T71:T72"/>
    <mergeCell ref="Q69:Q70"/>
    <mergeCell ref="Q71:Q72"/>
    <mergeCell ref="T15:T16"/>
    <mergeCell ref="S15:S18"/>
    <mergeCell ref="R15:R18"/>
    <mergeCell ref="AC12:AC13"/>
    <mergeCell ref="Z12:Z13"/>
    <mergeCell ref="T12:T13"/>
    <mergeCell ref="AE10:AE14"/>
    <mergeCell ref="AC10:AC11"/>
    <mergeCell ref="AI40:AI41"/>
    <mergeCell ref="X24:X27"/>
    <mergeCell ref="Y24:Y27"/>
    <mergeCell ref="T35:T36"/>
    <mergeCell ref="T19:T20"/>
    <mergeCell ref="X19:X23"/>
    <mergeCell ref="Y19:Y23"/>
    <mergeCell ref="T21:T22"/>
    <mergeCell ref="W19:W20"/>
    <mergeCell ref="W21:W22"/>
    <mergeCell ref="AC19:AC20"/>
    <mergeCell ref="AD19:AD23"/>
    <mergeCell ref="AE19:AE23"/>
    <mergeCell ref="AF19:AF20"/>
    <mergeCell ref="AE33:AE37"/>
    <mergeCell ref="AF33:AF34"/>
  </mergeCells>
  <printOptions horizontalCentered="1"/>
  <pageMargins left="0.23622047244094491" right="0.23622047244094491" top="0.23622047244094491" bottom="0.23622047244094491" header="3.937007874015748E-2" footer="3.937007874015748E-2"/>
  <pageSetup paperSize="9" scale="75" firstPageNumber="0" fitToHeight="0" orientation="landscape" blackAndWhite="1" r:id="rId1"/>
  <headerFooter alignWithMargins="0"/>
  <colBreaks count="1" manualBreakCount="1">
    <brk id="23" max="15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Таблица № 1 </vt:lpstr>
      <vt:lpstr>'Таблица № 1 '!Заголовки_для_печати</vt:lpstr>
      <vt:lpstr>'Таблица № 1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Полуэктова Евгения Анатольевна</dc:creator>
  <cp:lastModifiedBy>Princeva_ON</cp:lastModifiedBy>
  <cp:lastPrinted>2019-04-09T06:27:03Z</cp:lastPrinted>
  <dcterms:created xsi:type="dcterms:W3CDTF">2018-08-07T10:42:28Z</dcterms:created>
  <dcterms:modified xsi:type="dcterms:W3CDTF">2019-06-25T12:51:15Z</dcterms:modified>
</cp:coreProperties>
</file>